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uebasaluuclm-my.sharepoint.com/personal/silvia_llorens_uclm_es/Documents/candidarura decano/Acreditación Internacional Facultades de Medicina/DOCUMENTOS A ENTREGAR ANECA/"/>
    </mc:Choice>
  </mc:AlternateContent>
  <xr:revisionPtr revIDLastSave="18" documentId="11_32C8DE29BC096328C4A7FC08B5C7F1977507166F" xr6:coauthVersionLast="47" xr6:coauthVersionMax="47" xr10:uidLastSave="{EB58A9D7-6C6C-442E-B113-314BC5BCC06D}"/>
  <bookViews>
    <workbookView xWindow="0" yWindow="0" windowWidth="20490" windowHeight="6720" firstSheet="1" activeTab="2" xr2:uid="{00000000-000D-0000-FFFF-FFFF00000000}"/>
  </bookViews>
  <sheets>
    <sheet name="TFG  Básicas" sheetId="1" r:id="rId1"/>
    <sheet name="TFG Clínicas" sheetId="3" r:id="rId2"/>
    <sheet name="TFG Sociales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4" l="1"/>
  <c r="N44" i="4"/>
  <c r="N43" i="4"/>
  <c r="N42" i="4"/>
  <c r="O42" i="4" s="1"/>
  <c r="O40" i="4" s="1"/>
  <c r="N37" i="4"/>
  <c r="N36" i="4"/>
  <c r="O36" i="4" s="1"/>
  <c r="N34" i="4"/>
  <c r="O34" i="4" s="1"/>
  <c r="N32" i="4"/>
  <c r="N31" i="4"/>
  <c r="O31" i="4" s="1"/>
  <c r="N29" i="4"/>
  <c r="N28" i="4"/>
  <c r="N27" i="4"/>
  <c r="N26" i="4"/>
  <c r="O26" i="4" s="1"/>
  <c r="N24" i="4"/>
  <c r="N23" i="4"/>
  <c r="N22" i="4"/>
  <c r="O22" i="4" s="1"/>
  <c r="N20" i="4"/>
  <c r="N19" i="4"/>
  <c r="N18" i="4"/>
  <c r="N17" i="4"/>
  <c r="O17" i="4" s="1"/>
  <c r="N15" i="4"/>
  <c r="N14" i="4"/>
  <c r="N13" i="4"/>
  <c r="O13" i="4" s="1"/>
  <c r="N11" i="4"/>
  <c r="O11" i="4" s="1"/>
  <c r="O9" i="4" s="1"/>
  <c r="O47" i="4" s="1"/>
  <c r="M38" i="3" l="1"/>
  <c r="N38" i="3" s="1"/>
  <c r="N39" i="3" s="1"/>
  <c r="N29" i="3" s="1"/>
  <c r="M35" i="3"/>
  <c r="M34" i="3"/>
  <c r="M33" i="3"/>
  <c r="M32" i="3"/>
  <c r="M31" i="3"/>
  <c r="N31" i="3" s="1"/>
  <c r="M26" i="3"/>
  <c r="M25" i="3"/>
  <c r="M24" i="3"/>
  <c r="M23" i="3"/>
  <c r="M22" i="3"/>
  <c r="M21" i="3"/>
  <c r="M20" i="3"/>
  <c r="M19" i="3"/>
  <c r="M18" i="3"/>
  <c r="M17" i="3"/>
  <c r="M16" i="3"/>
  <c r="N16" i="3" s="1"/>
  <c r="N27" i="3" s="1"/>
  <c r="N9" i="3" s="1"/>
  <c r="M13" i="3"/>
  <c r="M12" i="3"/>
  <c r="M11" i="3"/>
  <c r="N11" i="3" s="1"/>
  <c r="N41" i="3" l="1"/>
  <c r="L34" i="1"/>
  <c r="M34" i="1" s="1"/>
  <c r="M35" i="1" s="1"/>
  <c r="M25" i="1" s="1"/>
  <c r="L31" i="1"/>
  <c r="L30" i="1"/>
  <c r="L29" i="1"/>
  <c r="L28" i="1"/>
  <c r="L27" i="1"/>
  <c r="M27" i="1" s="1"/>
  <c r="L22" i="1"/>
  <c r="L21" i="1"/>
  <c r="L20" i="1"/>
  <c r="L19" i="1"/>
  <c r="L18" i="1"/>
  <c r="L17" i="1"/>
  <c r="L16" i="1"/>
  <c r="L15" i="1"/>
  <c r="L14" i="1"/>
  <c r="L13" i="1"/>
  <c r="L12" i="1"/>
  <c r="M12" i="1" s="1"/>
  <c r="M23" i="1" s="1"/>
  <c r="M5" i="1" s="1"/>
  <c r="M37" i="1" s="1"/>
  <c r="L9" i="1"/>
  <c r="L8" i="1"/>
  <c r="L7" i="1"/>
  <c r="M7" i="1" s="1"/>
</calcChain>
</file>

<file path=xl/sharedStrings.xml><?xml version="1.0" encoding="utf-8"?>
<sst xmlns="http://schemas.openxmlformats.org/spreadsheetml/2006/main" count="399" uniqueCount="80">
  <si>
    <t>TABLA 1. Criterios de evaluación para TFGs de tipo experimental o bibliográfico utilizados en Ciencias Básicas.</t>
  </si>
  <si>
    <t>Trabajo de Fin de Grado (TFG)</t>
  </si>
  <si>
    <t>Nombre el alumno/a:</t>
  </si>
  <si>
    <t>Evaluación estandarizada</t>
  </si>
  <si>
    <t>Tipo de TFG</t>
  </si>
  <si>
    <t>Experimental</t>
  </si>
  <si>
    <t>Estas plantillas son empleadas por el Tribunal de Básicas (3 evaluadores/TFG)</t>
  </si>
  <si>
    <t>1. Valoración de contenido del trabajo realizado y de la Memoria: 70%</t>
  </si>
  <si>
    <t>Total</t>
  </si>
  <si>
    <t>Presidente</t>
  </si>
  <si>
    <t>Vocal 1</t>
  </si>
  <si>
    <t>Vocal 2</t>
  </si>
  <si>
    <t>Nota</t>
  </si>
  <si>
    <t>Calificación del apartado</t>
  </si>
  <si>
    <t xml:space="preserve">TÍTULO (lógico con el contenido, realista, atractivo. acertado…) </t>
  </si>
  <si>
    <t>Seleccionar calificación</t>
  </si>
  <si>
    <t>Orden coherente de los apartados de la memoria.</t>
  </si>
  <si>
    <t>Identificación clara de adecuación a las normas éticas nacionales e internacionales.</t>
  </si>
  <si>
    <t>REDACCIÓN (coherencia, vocabulario acorde con el tema, faltas de ortografía…). Adecuación a los límites de extensión de los diferentes apartados de la memoria.</t>
  </si>
  <si>
    <t xml:space="preserve">INTRODUCCIÓN: antecedentes del tema y diseño de la investigación; justificación del trabajo. </t>
  </si>
  <si>
    <t>HIPÓTESIS: planteamiento adecuado</t>
  </si>
  <si>
    <t>OBJETIVOS: Formulación correcta, objetivos lógicos, precisos y alcanzables…</t>
  </si>
  <si>
    <t>MATERIALES Y MÉTODOS: adecuación para la consecución de los objetivos.</t>
  </si>
  <si>
    <t>RESULTADOS: Redacción organizada; tablas y gráficas comprensibles y lógicas; calidad de la imágenes</t>
  </si>
  <si>
    <t>DISCUSIÓN Y CONCLUSIONES: redacción adecuada y real de acuerdo con los resultados (no repetir los resultados, en base a los resultados sobre la hipótesis propuesta se concluye)</t>
  </si>
  <si>
    <t>Posible perspectivas futuras sobre el tema</t>
  </si>
  <si>
    <t>BIBLIOGRAFÍA: organizada, actualizada, completa (respecto a su aparición en el texto)</t>
  </si>
  <si>
    <t>Especificación de la aportación del alumno al trabajo bibliográfico (que no sea una mera traducción)</t>
  </si>
  <si>
    <t xml:space="preserve">Originalidad o falta de plagio </t>
  </si>
  <si>
    <t>2. Valoración de la presentación y defensa: 30%</t>
  </si>
  <si>
    <t>Adecuación al tiempo establecido</t>
  </si>
  <si>
    <t>Coherencia y claridad: título claramente definido, secuenciación de apartados, adecuación de las figuras…</t>
  </si>
  <si>
    <t>DISEÑO: letras y colores adecuados para facilitar su seguimiento</t>
  </si>
  <si>
    <t>EXPRESIÓN ORAL: velocidad, ritmo, lenguaje…</t>
  </si>
  <si>
    <t>RESULTADOS: Redacción organizada; tablas y gráficas comprensibles y lógicas; calidad de la imágenes.</t>
  </si>
  <si>
    <t>DEFENSA: Claridad en la defensa del estudio, grado del dominio del tema, capacidad de debate…</t>
  </si>
  <si>
    <t>3. Puntuación FINAL</t>
  </si>
  <si>
    <t>Indica una opción</t>
  </si>
  <si>
    <t>Bibliográfico</t>
  </si>
  <si>
    <t>ATENCIÓN SÓLO Experimentales</t>
  </si>
  <si>
    <t>ATENCIÓN SÓLO Bibliográficos</t>
  </si>
  <si>
    <t>TABLA 2. Criterios de evaluación para TFGs de tipo experimental o bibliográfico utilizados en Ciencias Clínicas.</t>
  </si>
  <si>
    <t>Criterios de evaluación del TFG</t>
  </si>
  <si>
    <t>Estas plantillas son empleadas por el Tribunal de Clínicas (3 evaluadores/TFG)</t>
  </si>
  <si>
    <t>TABLA 3. Criterios de evaluación para asignaturas de ciencias sociales y del comportamiento: Psicología, Historia de la Medicina, Comunicación asistencial y Bioética, Medicina del Trabajo, Salud Pública.</t>
  </si>
  <si>
    <t>Estas plantillas son empleadas por el Tribunal de Ciencias Sociales (3 evaluadores/TFG)</t>
  </si>
  <si>
    <t>5% Título</t>
  </si>
  <si>
    <t>Miembro 1</t>
  </si>
  <si>
    <t>Miembro 2</t>
  </si>
  <si>
    <t>Conciso, comprensible, informativo y representativo</t>
  </si>
  <si>
    <t>20% Introducción teórica</t>
  </si>
  <si>
    <t>Planteamiento del problema</t>
  </si>
  <si>
    <t>Fundamentos teóricos/Estado de la cuestión</t>
  </si>
  <si>
    <t xml:space="preserve">Objetivos e hipótesis </t>
  </si>
  <si>
    <t>20% Material y Método</t>
  </si>
  <si>
    <t>Diseño (si es aplicable)</t>
  </si>
  <si>
    <r>
      <t xml:space="preserve">Muestra </t>
    </r>
    <r>
      <rPr>
        <i/>
        <sz val="11"/>
        <color theme="1"/>
        <rFont val="Arial"/>
        <family val="2"/>
      </rPr>
      <t>(si es aplicable)</t>
    </r>
  </si>
  <si>
    <t>Materiales/Instrumentos de medida</t>
  </si>
  <si>
    <t>Procedimiento/Metodología de trabajo</t>
  </si>
  <si>
    <t>15% Resultados</t>
  </si>
  <si>
    <t>Secuencia lógica  en la redacción</t>
  </si>
  <si>
    <r>
      <t xml:space="preserve">Análisis de los datos </t>
    </r>
    <r>
      <rPr>
        <i/>
        <sz val="11"/>
        <color theme="1"/>
        <rFont val="Arial"/>
        <family val="2"/>
      </rPr>
      <t>(si es aplicable)</t>
    </r>
  </si>
  <si>
    <t>Claridad</t>
  </si>
  <si>
    <t>20% Discusión y Conclusiones</t>
  </si>
  <si>
    <t>Recapitulación de los hallazgos principales.</t>
  </si>
  <si>
    <t>Relacionar los hallazgos con otros trabajos.</t>
  </si>
  <si>
    <t>Limitaciones del trabajo.</t>
  </si>
  <si>
    <t>Conclusiones: orden, concordante con los resultados, etc.</t>
  </si>
  <si>
    <t>10% Bibliografía</t>
  </si>
  <si>
    <t>Bien referenciada (formato adaptado a cada disciplina)</t>
  </si>
  <si>
    <t>Idónea</t>
  </si>
  <si>
    <t>5% Redacción del Trabajo</t>
  </si>
  <si>
    <t>Uso del estilo científico (tener en cuenta los matices propios de cada disciplina)</t>
  </si>
  <si>
    <t>5% Rrelevancia del Trabajo</t>
  </si>
  <si>
    <t>Originalidad del trabajo</t>
  </si>
  <si>
    <t>Relevancia del trabajo</t>
  </si>
  <si>
    <t>Calidad de la expresión oral del alumno (25%).</t>
  </si>
  <si>
    <t>Calidad de la presentación visual que sirve de apoyo a la exposición (25%).</t>
  </si>
  <si>
    <t>Orden y coherencia en la expresión de los contenidos (25%).</t>
  </si>
  <si>
    <t>Capacidad de respuesta/debate del alumno a los miembros del tribunal (25%).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</si>
</sst>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16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4" fillId="0" borderId="6" xfId="0" applyFont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7" borderId="0" xfId="0" applyFill="1"/>
    <xf numFmtId="0" fontId="2" fillId="0" borderId="16" xfId="0" applyFont="1" applyBorder="1"/>
    <xf numFmtId="0" fontId="0" fillId="0" borderId="16" xfId="0" applyBorder="1" applyAlignment="1">
      <alignment horizontal="center"/>
    </xf>
    <xf numFmtId="0" fontId="3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164" fontId="5" fillId="3" borderId="16" xfId="0" applyNumberFormat="1" applyFont="1" applyFill="1" applyBorder="1" applyAlignment="1">
      <alignment horizontal="center"/>
    </xf>
    <xf numFmtId="9" fontId="6" fillId="4" borderId="16" xfId="0" applyNumberFormat="1" applyFont="1" applyFill="1" applyBorder="1" applyAlignment="1">
      <alignment horizontal="left"/>
    </xf>
    <xf numFmtId="0" fontId="7" fillId="4" borderId="16" xfId="0" applyFont="1" applyFill="1" applyBorder="1"/>
    <xf numFmtId="0" fontId="8" fillId="4" borderId="16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2" fontId="0" fillId="5" borderId="16" xfId="0" applyNumberForma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0" borderId="16" xfId="0" applyBorder="1"/>
    <xf numFmtId="0" fontId="3" fillId="0" borderId="16" xfId="0" applyFont="1" applyBorder="1" applyAlignment="1">
      <alignment vertical="center"/>
    </xf>
    <xf numFmtId="164" fontId="4" fillId="3" borderId="16" xfId="0" applyNumberFormat="1" applyFont="1" applyFill="1" applyBorder="1" applyAlignment="1">
      <alignment horizontal="center"/>
    </xf>
    <xf numFmtId="0" fontId="11" fillId="7" borderId="0" xfId="0" applyFont="1" applyFill="1"/>
    <xf numFmtId="0" fontId="2" fillId="0" borderId="1" xfId="0" applyFont="1" applyBorder="1"/>
    <xf numFmtId="0" fontId="3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9" fontId="1" fillId="4" borderId="4" xfId="0" applyNumberFormat="1" applyFont="1" applyFill="1" applyBorder="1" applyAlignment="1">
      <alignment horizontal="left"/>
    </xf>
    <xf numFmtId="0" fontId="12" fillId="4" borderId="5" xfId="0" applyFont="1" applyFill="1" applyBorder="1"/>
    <xf numFmtId="0" fontId="13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2" fontId="0" fillId="5" borderId="17" xfId="0" applyNumberFormat="1" applyFill="1" applyBorder="1" applyAlignment="1">
      <alignment horizontal="center"/>
    </xf>
    <xf numFmtId="2" fontId="0" fillId="5" borderId="18" xfId="0" applyNumberForma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3" fillId="4" borderId="13" xfId="0" applyFont="1" applyFill="1" applyBorder="1" applyAlignment="1">
      <alignment horizontal="center"/>
    </xf>
    <xf numFmtId="2" fontId="0" fillId="5" borderId="19" xfId="0" applyNumberFormat="1" applyFill="1" applyBorder="1" applyAlignment="1">
      <alignment horizontal="center"/>
    </xf>
    <xf numFmtId="2" fontId="0" fillId="5" borderId="21" xfId="0" applyNumberFormat="1" applyFill="1" applyBorder="1" applyAlignment="1">
      <alignment horizontal="center"/>
    </xf>
    <xf numFmtId="2" fontId="0" fillId="5" borderId="22" xfId="0" applyNumberForma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2" fillId="0" borderId="14" xfId="0" applyFont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9" fontId="6" fillId="4" borderId="4" xfId="0" applyNumberFormat="1" applyFont="1" applyFill="1" applyBorder="1" applyAlignment="1">
      <alignment horizontal="left"/>
    </xf>
    <xf numFmtId="0" fontId="7" fillId="4" borderId="5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5" borderId="1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2" fontId="0" fillId="5" borderId="15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2" fontId="0" fillId="5" borderId="12" xfId="0" applyNumberFormat="1" applyFill="1" applyBorder="1" applyAlignment="1">
      <alignment horizontal="center"/>
    </xf>
    <xf numFmtId="0" fontId="0" fillId="7" borderId="0" xfId="0" applyFill="1" applyAlignment="1">
      <alignment wrapText="1"/>
    </xf>
    <xf numFmtId="0" fontId="2" fillId="0" borderId="1" xfId="0" applyFont="1" applyBorder="1" applyAlignment="1">
      <alignment vertical="center"/>
    </xf>
    <xf numFmtId="164" fontId="4" fillId="5" borderId="7" xfId="0" applyNumberFormat="1" applyFont="1" applyFill="1" applyBorder="1" applyAlignment="1">
      <alignment horizontal="center" vertical="center"/>
    </xf>
    <xf numFmtId="164" fontId="4" fillId="5" borderId="9" xfId="0" applyNumberFormat="1" applyFont="1" applyFill="1" applyBorder="1" applyAlignment="1">
      <alignment horizontal="center" vertical="center"/>
    </xf>
    <xf numFmtId="164" fontId="4" fillId="5" borderId="16" xfId="0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/>
    </xf>
    <xf numFmtId="0" fontId="9" fillId="6" borderId="16" xfId="0" applyFont="1" applyFill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3" fillId="0" borderId="16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0" xfId="0" applyFont="1" applyAlignment="1">
      <alignment horizontal="left"/>
    </xf>
    <xf numFmtId="164" fontId="4" fillId="5" borderId="9" xfId="0" applyNumberFormat="1" applyFont="1" applyFill="1" applyBorder="1" applyAlignment="1">
      <alignment horizontal="center" vertical="center"/>
    </xf>
    <xf numFmtId="164" fontId="4" fillId="5" borderId="12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164" fontId="4" fillId="5" borderId="7" xfId="0" applyNumberFormat="1" applyFont="1" applyFill="1" applyBorder="1" applyAlignment="1">
      <alignment horizontal="center" vertical="center"/>
    </xf>
    <xf numFmtId="164" fontId="4" fillId="5" borderId="13" xfId="0" applyNumberFormat="1" applyFont="1" applyFill="1" applyBorder="1" applyAlignment="1">
      <alignment horizontal="center" vertical="center"/>
    </xf>
    <xf numFmtId="164" fontId="4" fillId="5" borderId="15" xfId="0" applyNumberFormat="1" applyFont="1" applyFill="1" applyBorder="1" applyAlignment="1">
      <alignment horizontal="center" vertical="center"/>
    </xf>
    <xf numFmtId="164" fontId="4" fillId="5" borderId="1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64" fontId="2" fillId="5" borderId="7" xfId="0" applyNumberFormat="1" applyFont="1" applyFill="1" applyBorder="1" applyAlignment="1">
      <alignment horizontal="center" vertical="center"/>
    </xf>
    <xf numFmtId="164" fontId="2" fillId="5" borderId="9" xfId="0" applyNumberFormat="1" applyFont="1" applyFill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0" fillId="6" borderId="10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6" borderId="8" xfId="0" applyFill="1" applyBorder="1" applyAlignment="1">
      <alignment horizontal="left"/>
    </xf>
    <xf numFmtId="0" fontId="0" fillId="6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164" fontId="2" fillId="5" borderId="13" xfId="0" applyNumberFormat="1" applyFont="1" applyFill="1" applyBorder="1" applyAlignment="1">
      <alignment horizontal="center" vertical="center"/>
    </xf>
    <xf numFmtId="164" fontId="2" fillId="5" borderId="15" xfId="0" applyNumberFormat="1" applyFont="1" applyFill="1" applyBorder="1" applyAlignment="1">
      <alignment horizontal="center" vertical="center"/>
    </xf>
    <xf numFmtId="164" fontId="2" fillId="5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228600</xdr:rowOff>
    </xdr:from>
    <xdr:to>
      <xdr:col>0</xdr:col>
      <xdr:colOff>3050794</xdr:colOff>
      <xdr:row>0</xdr:row>
      <xdr:rowOff>773371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228600"/>
          <a:ext cx="2847594" cy="544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169634</xdr:colOff>
      <xdr:row>3</xdr:row>
      <xdr:rowOff>25400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9234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169634</xdr:colOff>
      <xdr:row>3</xdr:row>
      <xdr:rowOff>25400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2409" cy="6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2"/>
  <sheetViews>
    <sheetView workbookViewId="0">
      <selection activeCell="A4" sqref="A4"/>
    </sheetView>
  </sheetViews>
  <sheetFormatPr defaultColWidth="11" defaultRowHeight="15.75"/>
  <cols>
    <col min="1" max="1" width="48.875" style="7" customWidth="1"/>
    <col min="2" max="2" width="15" style="7" customWidth="1"/>
    <col min="3" max="3" width="24.5" bestFit="1" customWidth="1"/>
    <col min="4" max="4" width="16.5" bestFit="1" customWidth="1"/>
    <col min="8" max="8" width="7.125" customWidth="1"/>
    <col min="9" max="11" width="21.625" bestFit="1" customWidth="1"/>
    <col min="12" max="12" width="13.125" customWidth="1"/>
    <col min="13" max="13" width="23" bestFit="1" customWidth="1"/>
    <col min="14" max="15" width="10.875" style="7"/>
  </cols>
  <sheetData>
    <row r="1" spans="1:15" s="7" customFormat="1" ht="78" customHeight="1">
      <c r="C1" t="s">
        <v>0</v>
      </c>
    </row>
    <row r="2" spans="1:15">
      <c r="A2" s="7" t="s">
        <v>1</v>
      </c>
      <c r="C2" s="8" t="s">
        <v>2</v>
      </c>
      <c r="D2" s="85"/>
      <c r="E2" s="85"/>
      <c r="F2" s="85"/>
      <c r="G2" s="85"/>
      <c r="H2" s="85"/>
      <c r="I2" s="7"/>
      <c r="J2" s="7"/>
      <c r="K2" s="7"/>
      <c r="L2" s="7"/>
      <c r="M2" s="7"/>
    </row>
    <row r="3" spans="1:15">
      <c r="A3" s="7" t="s">
        <v>3</v>
      </c>
      <c r="C3" s="8" t="s">
        <v>4</v>
      </c>
      <c r="D3" s="86" t="s">
        <v>5</v>
      </c>
      <c r="E3" s="86"/>
      <c r="F3" s="86"/>
      <c r="G3" s="86"/>
      <c r="H3" s="86"/>
      <c r="I3" s="7"/>
      <c r="J3" s="7"/>
      <c r="K3" s="7"/>
      <c r="L3" s="7"/>
      <c r="M3" s="7"/>
    </row>
    <row r="4" spans="1:15" ht="31.5">
      <c r="A4" s="77" t="s">
        <v>6</v>
      </c>
      <c r="B4" s="77"/>
      <c r="I4" s="7"/>
      <c r="J4" s="7"/>
      <c r="K4" s="7"/>
      <c r="L4" s="7"/>
      <c r="M4" s="7"/>
      <c r="O4" s="22"/>
    </row>
    <row r="5" spans="1:15" ht="18.75">
      <c r="C5" s="87" t="s">
        <v>7</v>
      </c>
      <c r="D5" s="87"/>
      <c r="E5" s="87"/>
      <c r="F5" s="87"/>
      <c r="G5" s="87"/>
      <c r="H5" s="87"/>
      <c r="I5" s="87"/>
      <c r="J5" s="10"/>
      <c r="K5" s="10"/>
      <c r="L5" s="11" t="s">
        <v>8</v>
      </c>
      <c r="M5" s="12" t="e">
        <f>M23*0.7</f>
        <v>#DIV/0!</v>
      </c>
      <c r="O5" s="22"/>
    </row>
    <row r="6" spans="1:15">
      <c r="C6" s="13">
        <v>0.15</v>
      </c>
      <c r="D6" s="14"/>
      <c r="E6" s="14"/>
      <c r="F6" s="14"/>
      <c r="G6" s="14"/>
      <c r="H6" s="14"/>
      <c r="I6" s="15" t="s">
        <v>9</v>
      </c>
      <c r="J6" s="15" t="s">
        <v>10</v>
      </c>
      <c r="K6" s="15" t="s">
        <v>11</v>
      </c>
      <c r="L6" s="16" t="s">
        <v>12</v>
      </c>
      <c r="M6" s="16" t="s">
        <v>13</v>
      </c>
      <c r="O6" s="22"/>
    </row>
    <row r="7" spans="1:15">
      <c r="C7" s="84" t="s">
        <v>14</v>
      </c>
      <c r="D7" s="84"/>
      <c r="E7" s="84"/>
      <c r="F7" s="84"/>
      <c r="G7" s="84"/>
      <c r="H7" s="84"/>
      <c r="I7" s="9" t="s">
        <v>15</v>
      </c>
      <c r="J7" s="9" t="s">
        <v>15</v>
      </c>
      <c r="K7" s="9" t="s">
        <v>15</v>
      </c>
      <c r="L7" s="17" t="e">
        <f>IF(D3="experimental",AVERAGE(I7:K7),AVERAGE(I7:K7)*1.5)</f>
        <v>#DIV/0!</v>
      </c>
      <c r="M7" s="81" t="e">
        <f>IF(D3="Experimental",SUM(L7:L9),SUM(L7:L8))</f>
        <v>#DIV/0!</v>
      </c>
      <c r="O7" s="22"/>
    </row>
    <row r="8" spans="1:15">
      <c r="C8" s="82" t="s">
        <v>16</v>
      </c>
      <c r="D8" s="82"/>
      <c r="E8" s="82"/>
      <c r="F8" s="82"/>
      <c r="G8" s="82"/>
      <c r="H8" s="82"/>
      <c r="I8" s="9" t="s">
        <v>15</v>
      </c>
      <c r="J8" s="9" t="s">
        <v>15</v>
      </c>
      <c r="K8" s="9" t="s">
        <v>15</v>
      </c>
      <c r="L8" s="17" t="e">
        <f>IF(D3="experimental",AVERAGE(I8:K8),AVERAGE(I8:K8)*1.5)</f>
        <v>#DIV/0!</v>
      </c>
      <c r="M8" s="81"/>
      <c r="O8" s="22"/>
    </row>
    <row r="9" spans="1:15">
      <c r="C9" s="83" t="s">
        <v>17</v>
      </c>
      <c r="D9" s="83"/>
      <c r="E9" s="83"/>
      <c r="F9" s="83"/>
      <c r="G9" s="83"/>
      <c r="H9" s="83"/>
      <c r="I9" s="18" t="s">
        <v>15</v>
      </c>
      <c r="J9" s="18" t="s">
        <v>15</v>
      </c>
      <c r="K9" s="18" t="s">
        <v>15</v>
      </c>
      <c r="L9" s="17" t="e">
        <f>IF(D3="experimental",AVERAGE(I9:K9),"No procede")</f>
        <v>#DIV/0!</v>
      </c>
      <c r="M9" s="81"/>
      <c r="O9" s="22"/>
    </row>
    <row r="10" spans="1:15"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O10" s="22"/>
    </row>
    <row r="11" spans="1:15">
      <c r="C11" s="13">
        <v>0.85</v>
      </c>
      <c r="D11" s="14"/>
      <c r="E11" s="14"/>
      <c r="F11" s="14"/>
      <c r="G11" s="14"/>
      <c r="H11" s="14"/>
      <c r="I11" s="15" t="s">
        <v>9</v>
      </c>
      <c r="J11" s="15" t="s">
        <v>10</v>
      </c>
      <c r="K11" s="15" t="s">
        <v>11</v>
      </c>
      <c r="L11" s="16" t="s">
        <v>12</v>
      </c>
      <c r="M11" s="16" t="s">
        <v>13</v>
      </c>
      <c r="O11" s="22"/>
    </row>
    <row r="12" spans="1:15">
      <c r="C12" s="82" t="s">
        <v>18</v>
      </c>
      <c r="D12" s="82"/>
      <c r="E12" s="82"/>
      <c r="F12" s="82"/>
      <c r="G12" s="82"/>
      <c r="H12" s="82"/>
      <c r="I12" s="9" t="s">
        <v>15</v>
      </c>
      <c r="J12" s="9" t="s">
        <v>15</v>
      </c>
      <c r="K12" s="9" t="s">
        <v>15</v>
      </c>
      <c r="L12" s="17" t="e">
        <f>AVERAGE(I12:K12)*1.7</f>
        <v>#DIV/0!</v>
      </c>
      <c r="M12" s="81" t="e">
        <f>IF(D3="Experimental",SUM(L12:L20,L22),SUM(L12:L13,L15:L22))</f>
        <v>#DIV/0!</v>
      </c>
      <c r="O12" s="22"/>
    </row>
    <row r="13" spans="1:15">
      <c r="C13" s="84" t="s">
        <v>19</v>
      </c>
      <c r="D13" s="84"/>
      <c r="E13" s="84"/>
      <c r="F13" s="84"/>
      <c r="G13" s="84"/>
      <c r="H13" s="84"/>
      <c r="I13" s="9" t="s">
        <v>15</v>
      </c>
      <c r="J13" s="9" t="s">
        <v>15</v>
      </c>
      <c r="K13" s="9" t="s">
        <v>15</v>
      </c>
      <c r="L13" s="17" t="e">
        <f>AVERAGE(I13:K13)*1.7</f>
        <v>#DIV/0!</v>
      </c>
      <c r="M13" s="81"/>
      <c r="O13" s="22"/>
    </row>
    <row r="14" spans="1:15">
      <c r="C14" s="83" t="s">
        <v>20</v>
      </c>
      <c r="D14" s="83"/>
      <c r="E14" s="83"/>
      <c r="F14" s="83"/>
      <c r="G14" s="83"/>
      <c r="H14" s="83"/>
      <c r="I14" s="18" t="s">
        <v>15</v>
      </c>
      <c r="J14" s="18" t="s">
        <v>15</v>
      </c>
      <c r="K14" s="18" t="s">
        <v>15</v>
      </c>
      <c r="L14" s="17" t="e">
        <f>IF($D$3="experimental",AVERAGE(I14:K14)*1.7,"No procede")</f>
        <v>#DIV/0!</v>
      </c>
      <c r="M14" s="81"/>
      <c r="O14" s="22"/>
    </row>
    <row r="15" spans="1:15">
      <c r="C15" s="84" t="s">
        <v>21</v>
      </c>
      <c r="D15" s="84"/>
      <c r="E15" s="84"/>
      <c r="F15" s="84"/>
      <c r="G15" s="84"/>
      <c r="H15" s="84"/>
      <c r="I15" s="9" t="s">
        <v>15</v>
      </c>
      <c r="J15" s="9" t="s">
        <v>15</v>
      </c>
      <c r="K15" s="9" t="s">
        <v>15</v>
      </c>
      <c r="L15" s="17" t="e">
        <f t="shared" ref="L15:L20" si="0">AVERAGE(I15:K15)*1.7</f>
        <v>#DIV/0!</v>
      </c>
      <c r="M15" s="81"/>
      <c r="O15" s="22"/>
    </row>
    <row r="16" spans="1:15">
      <c r="C16" s="84" t="s">
        <v>22</v>
      </c>
      <c r="D16" s="84"/>
      <c r="E16" s="84"/>
      <c r="F16" s="84"/>
      <c r="G16" s="84"/>
      <c r="H16" s="84"/>
      <c r="I16" s="9" t="s">
        <v>15</v>
      </c>
      <c r="J16" s="9" t="s">
        <v>15</v>
      </c>
      <c r="K16" s="9" t="s">
        <v>15</v>
      </c>
      <c r="L16" s="17" t="e">
        <f t="shared" si="0"/>
        <v>#DIV/0!</v>
      </c>
      <c r="M16" s="81"/>
      <c r="O16" s="22"/>
    </row>
    <row r="17" spans="3:15">
      <c r="C17" s="84" t="s">
        <v>23</v>
      </c>
      <c r="D17" s="84"/>
      <c r="E17" s="84"/>
      <c r="F17" s="84"/>
      <c r="G17" s="84"/>
      <c r="H17" s="84"/>
      <c r="I17" s="9" t="s">
        <v>15</v>
      </c>
      <c r="J17" s="9" t="s">
        <v>15</v>
      </c>
      <c r="K17" s="9" t="s">
        <v>15</v>
      </c>
      <c r="L17" s="17" t="e">
        <f t="shared" si="0"/>
        <v>#DIV/0!</v>
      </c>
      <c r="M17" s="81"/>
      <c r="O17" s="22"/>
    </row>
    <row r="18" spans="3:15">
      <c r="C18" s="84" t="s">
        <v>24</v>
      </c>
      <c r="D18" s="84"/>
      <c r="E18" s="84"/>
      <c r="F18" s="84"/>
      <c r="G18" s="84"/>
      <c r="H18" s="84"/>
      <c r="I18" s="9" t="s">
        <v>15</v>
      </c>
      <c r="J18" s="9" t="s">
        <v>15</v>
      </c>
      <c r="K18" s="9" t="s">
        <v>15</v>
      </c>
      <c r="L18" s="17" t="e">
        <f t="shared" si="0"/>
        <v>#DIV/0!</v>
      </c>
      <c r="M18" s="81"/>
      <c r="O18" s="22"/>
    </row>
    <row r="19" spans="3:15">
      <c r="C19" s="84" t="s">
        <v>25</v>
      </c>
      <c r="D19" s="84"/>
      <c r="E19" s="84"/>
      <c r="F19" s="84"/>
      <c r="G19" s="84"/>
      <c r="H19" s="84"/>
      <c r="I19" s="9" t="s">
        <v>15</v>
      </c>
      <c r="J19" s="9" t="s">
        <v>15</v>
      </c>
      <c r="K19" s="9" t="s">
        <v>15</v>
      </c>
      <c r="L19" s="17" t="e">
        <f t="shared" si="0"/>
        <v>#DIV/0!</v>
      </c>
      <c r="M19" s="81"/>
      <c r="O19" s="22"/>
    </row>
    <row r="20" spans="3:15">
      <c r="C20" s="84" t="s">
        <v>26</v>
      </c>
      <c r="D20" s="84"/>
      <c r="E20" s="84"/>
      <c r="F20" s="84"/>
      <c r="G20" s="84"/>
      <c r="H20" s="84"/>
      <c r="I20" s="9" t="s">
        <v>15</v>
      </c>
      <c r="J20" s="9" t="s">
        <v>15</v>
      </c>
      <c r="K20" s="9" t="s">
        <v>15</v>
      </c>
      <c r="L20" s="17" t="e">
        <f t="shared" si="0"/>
        <v>#DIV/0!</v>
      </c>
      <c r="M20" s="81"/>
      <c r="O20" s="22"/>
    </row>
    <row r="21" spans="3:15">
      <c r="C21" s="83" t="s">
        <v>27</v>
      </c>
      <c r="D21" s="83"/>
      <c r="E21" s="83"/>
      <c r="F21" s="83"/>
      <c r="G21" s="83"/>
      <c r="H21" s="83"/>
      <c r="I21" s="18" t="s">
        <v>15</v>
      </c>
      <c r="J21" s="18" t="s">
        <v>15</v>
      </c>
      <c r="K21" s="18" t="s">
        <v>15</v>
      </c>
      <c r="L21" s="17" t="str">
        <f>IF($D$3="Experimental","No procede",AVERAGE(I21:K21)*1.7)</f>
        <v>No procede</v>
      </c>
      <c r="M21" s="81"/>
      <c r="O21" s="22"/>
    </row>
    <row r="22" spans="3:15">
      <c r="C22" s="84" t="s">
        <v>28</v>
      </c>
      <c r="D22" s="84"/>
      <c r="E22" s="84"/>
      <c r="F22" s="84"/>
      <c r="G22" s="84"/>
      <c r="H22" s="84"/>
      <c r="I22" s="9" t="s">
        <v>15</v>
      </c>
      <c r="J22" s="9" t="s">
        <v>15</v>
      </c>
      <c r="K22" s="9" t="s">
        <v>15</v>
      </c>
      <c r="L22" s="17" t="e">
        <f>AVERAGE(I22:K22)*1.7</f>
        <v>#DIV/0!</v>
      </c>
      <c r="M22" s="81"/>
      <c r="O22" s="22"/>
    </row>
    <row r="23" spans="3:15" ht="18.75">
      <c r="C23" s="19"/>
      <c r="D23" s="19"/>
      <c r="E23" s="19"/>
      <c r="F23" s="19"/>
      <c r="G23" s="19"/>
      <c r="H23" s="19"/>
      <c r="I23" s="19"/>
      <c r="J23" s="19"/>
      <c r="K23" s="19"/>
      <c r="L23" s="11" t="s">
        <v>8</v>
      </c>
      <c r="M23" s="12" t="e">
        <f>SUM(M12,M7)</f>
        <v>#DIV/0!</v>
      </c>
      <c r="O23" s="22"/>
    </row>
    <row r="24" spans="3:15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O24" s="22"/>
    </row>
    <row r="25" spans="3:15" ht="18.75">
      <c r="C25" s="20" t="s">
        <v>29</v>
      </c>
      <c r="D25" s="20"/>
      <c r="E25" s="20"/>
      <c r="F25" s="20"/>
      <c r="G25" s="20"/>
      <c r="H25" s="20"/>
      <c r="I25" s="20"/>
      <c r="J25" s="20"/>
      <c r="K25" s="20"/>
      <c r="L25" s="11" t="s">
        <v>8</v>
      </c>
      <c r="M25" s="12" t="e">
        <f>M35*0.3</f>
        <v>#DIV/0!</v>
      </c>
      <c r="O25" s="22"/>
    </row>
    <row r="26" spans="3:15">
      <c r="C26" s="13">
        <v>0.66659999999999997</v>
      </c>
      <c r="D26" s="14"/>
      <c r="E26" s="14"/>
      <c r="F26" s="14"/>
      <c r="G26" s="14"/>
      <c r="H26" s="14"/>
      <c r="I26" s="15" t="s">
        <v>9</v>
      </c>
      <c r="J26" s="15" t="s">
        <v>10</v>
      </c>
      <c r="K26" s="15" t="s">
        <v>11</v>
      </c>
      <c r="L26" s="16" t="s">
        <v>12</v>
      </c>
      <c r="M26" s="16" t="s">
        <v>13</v>
      </c>
      <c r="O26" s="22"/>
    </row>
    <row r="27" spans="3:15">
      <c r="C27" s="84" t="s">
        <v>30</v>
      </c>
      <c r="D27" s="84"/>
      <c r="E27" s="84"/>
      <c r="F27" s="84"/>
      <c r="G27" s="84"/>
      <c r="H27" s="84"/>
      <c r="I27" s="9" t="s">
        <v>15</v>
      </c>
      <c r="J27" s="9" t="s">
        <v>15</v>
      </c>
      <c r="K27" s="9" t="s">
        <v>15</v>
      </c>
      <c r="L27" s="17" t="e">
        <f>AVERAGE(I27:K27)*2.6666666667</f>
        <v>#DIV/0!</v>
      </c>
      <c r="M27" s="81" t="e">
        <f>SUM(L27:L31)</f>
        <v>#DIV/0!</v>
      </c>
      <c r="O27" s="22"/>
    </row>
    <row r="28" spans="3:15">
      <c r="C28" s="84" t="s">
        <v>31</v>
      </c>
      <c r="D28" s="84"/>
      <c r="E28" s="84"/>
      <c r="F28" s="84"/>
      <c r="G28" s="84"/>
      <c r="H28" s="84"/>
      <c r="I28" s="9" t="s">
        <v>15</v>
      </c>
      <c r="J28" s="9" t="s">
        <v>15</v>
      </c>
      <c r="K28" s="9" t="s">
        <v>15</v>
      </c>
      <c r="L28" s="17" t="e">
        <f t="shared" ref="L28:L31" si="1">AVERAGE(I28:K28)*2.6666666667</f>
        <v>#DIV/0!</v>
      </c>
      <c r="M28" s="81"/>
      <c r="O28" s="22"/>
    </row>
    <row r="29" spans="3:15">
      <c r="C29" s="84" t="s">
        <v>32</v>
      </c>
      <c r="D29" s="84"/>
      <c r="E29" s="84"/>
      <c r="F29" s="84"/>
      <c r="G29" s="84"/>
      <c r="H29" s="84"/>
      <c r="I29" s="9" t="s">
        <v>15</v>
      </c>
      <c r="J29" s="9" t="s">
        <v>15</v>
      </c>
      <c r="K29" s="9" t="s">
        <v>15</v>
      </c>
      <c r="L29" s="17" t="e">
        <f t="shared" si="1"/>
        <v>#DIV/0!</v>
      </c>
      <c r="M29" s="81"/>
      <c r="O29" s="22"/>
    </row>
    <row r="30" spans="3:15">
      <c r="C30" s="84" t="s">
        <v>33</v>
      </c>
      <c r="D30" s="84"/>
      <c r="E30" s="84"/>
      <c r="F30" s="84"/>
      <c r="G30" s="84"/>
      <c r="H30" s="84"/>
      <c r="I30" s="9" t="s">
        <v>15</v>
      </c>
      <c r="J30" s="9" t="s">
        <v>15</v>
      </c>
      <c r="K30" s="9" t="s">
        <v>15</v>
      </c>
      <c r="L30" s="17" t="e">
        <f t="shared" si="1"/>
        <v>#DIV/0!</v>
      </c>
      <c r="M30" s="81"/>
      <c r="O30" s="22"/>
    </row>
    <row r="31" spans="3:15">
      <c r="C31" s="84" t="s">
        <v>34</v>
      </c>
      <c r="D31" s="84"/>
      <c r="E31" s="84"/>
      <c r="F31" s="84"/>
      <c r="G31" s="84"/>
      <c r="H31" s="84"/>
      <c r="I31" s="9" t="s">
        <v>15</v>
      </c>
      <c r="J31" s="9" t="s">
        <v>15</v>
      </c>
      <c r="K31" s="9" t="s">
        <v>15</v>
      </c>
      <c r="L31" s="17" t="e">
        <f t="shared" si="1"/>
        <v>#DIV/0!</v>
      </c>
      <c r="M31" s="81"/>
      <c r="O31" s="22"/>
    </row>
    <row r="32" spans="3:15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O32" s="22"/>
    </row>
    <row r="33" spans="3:15">
      <c r="C33" s="13">
        <v>0.33329999999999999</v>
      </c>
      <c r="D33" s="14"/>
      <c r="E33" s="14"/>
      <c r="F33" s="14"/>
      <c r="G33" s="14"/>
      <c r="H33" s="14"/>
      <c r="I33" s="15" t="s">
        <v>9</v>
      </c>
      <c r="J33" s="15" t="s">
        <v>10</v>
      </c>
      <c r="K33" s="15" t="s">
        <v>11</v>
      </c>
      <c r="L33" s="16" t="s">
        <v>12</v>
      </c>
      <c r="M33" s="16" t="s">
        <v>13</v>
      </c>
      <c r="O33" s="22"/>
    </row>
    <row r="34" spans="3:15">
      <c r="C34" s="84" t="s">
        <v>35</v>
      </c>
      <c r="D34" s="84"/>
      <c r="E34" s="84"/>
      <c r="F34" s="84"/>
      <c r="G34" s="84"/>
      <c r="H34" s="84"/>
      <c r="I34" s="9" t="s">
        <v>15</v>
      </c>
      <c r="J34" s="9" t="s">
        <v>15</v>
      </c>
      <c r="K34" s="9" t="s">
        <v>15</v>
      </c>
      <c r="L34" s="17" t="e">
        <f>AVERAGE(I34:K34)*6.6666666667</f>
        <v>#DIV/0!</v>
      </c>
      <c r="M34" s="21" t="e">
        <f>L34</f>
        <v>#DIV/0!</v>
      </c>
      <c r="O34" s="22"/>
    </row>
    <row r="35" spans="3:15" ht="18.75">
      <c r="C35" s="19"/>
      <c r="D35" s="19"/>
      <c r="E35" s="19"/>
      <c r="F35" s="19"/>
      <c r="G35" s="19"/>
      <c r="H35" s="19"/>
      <c r="I35" s="19"/>
      <c r="J35" s="19"/>
      <c r="K35" s="19"/>
      <c r="L35" s="11" t="s">
        <v>8</v>
      </c>
      <c r="M35" s="12" t="e">
        <f>SUM(M34,M27)</f>
        <v>#DIV/0!</v>
      </c>
      <c r="O35" s="22"/>
    </row>
    <row r="36" spans="3:15">
      <c r="O36" s="22"/>
    </row>
    <row r="37" spans="3:15" ht="18.75">
      <c r="C37" s="3" t="s">
        <v>36</v>
      </c>
      <c r="D37" s="4"/>
      <c r="E37" s="4"/>
      <c r="F37" s="4"/>
      <c r="G37" s="4"/>
      <c r="H37" s="4"/>
      <c r="I37" s="4"/>
      <c r="J37" s="5"/>
      <c r="K37" s="5"/>
      <c r="L37" s="1" t="s">
        <v>8</v>
      </c>
      <c r="M37" s="2" t="e">
        <f>M5+M25</f>
        <v>#DIV/0!</v>
      </c>
      <c r="O37" s="22"/>
    </row>
    <row r="38" spans="3:15">
      <c r="O38" s="22"/>
    </row>
    <row r="39" spans="3:15">
      <c r="O39" s="22"/>
    </row>
    <row r="40" spans="3:15">
      <c r="O40" s="22"/>
    </row>
    <row r="41" spans="3:15">
      <c r="O41" s="22"/>
    </row>
    <row r="42" spans="3:15">
      <c r="O42" s="22"/>
    </row>
    <row r="43" spans="3:15">
      <c r="O43" s="22"/>
    </row>
    <row r="44" spans="3:15">
      <c r="O44" s="22"/>
    </row>
    <row r="45" spans="3:15">
      <c r="O45" s="22"/>
    </row>
    <row r="46" spans="3:15">
      <c r="O46" s="22"/>
    </row>
    <row r="47" spans="3:15">
      <c r="O47" s="22"/>
    </row>
    <row r="48" spans="3:15">
      <c r="O48" s="22"/>
    </row>
    <row r="49" spans="15:15">
      <c r="O49" s="22"/>
    </row>
    <row r="50" spans="15:15">
      <c r="O50" s="22"/>
    </row>
    <row r="51" spans="15:15">
      <c r="O51" s="22"/>
    </row>
    <row r="52" spans="15:15">
      <c r="O52" s="22"/>
    </row>
    <row r="53" spans="15:15">
      <c r="O53" s="22"/>
    </row>
    <row r="54" spans="15:15">
      <c r="O54" s="22"/>
    </row>
    <row r="55" spans="15:15">
      <c r="O55" s="22"/>
    </row>
    <row r="56" spans="15:15">
      <c r="O56" s="22"/>
    </row>
    <row r="57" spans="15:15">
      <c r="O57" s="22"/>
    </row>
    <row r="58" spans="15:15">
      <c r="O58" s="22"/>
    </row>
    <row r="59" spans="15:15">
      <c r="O59" s="22"/>
    </row>
    <row r="60" spans="15:15">
      <c r="O60" s="22"/>
    </row>
    <row r="61" spans="15:15">
      <c r="O61" s="22"/>
    </row>
    <row r="62" spans="15:15">
      <c r="O62" s="22"/>
    </row>
    <row r="63" spans="15:15">
      <c r="O63" s="22"/>
    </row>
    <row r="64" spans="15:15">
      <c r="O64" s="22"/>
    </row>
    <row r="65" spans="15:15">
      <c r="O65" s="22"/>
    </row>
    <row r="66" spans="15:15">
      <c r="O66" s="22"/>
    </row>
    <row r="67" spans="15:15">
      <c r="O67" s="22"/>
    </row>
    <row r="68" spans="15:15">
      <c r="O68" s="22"/>
    </row>
    <row r="69" spans="15:15">
      <c r="O69" s="22"/>
    </row>
    <row r="70" spans="15:15">
      <c r="O70" s="22"/>
    </row>
    <row r="71" spans="15:15">
      <c r="O71" s="22"/>
    </row>
    <row r="72" spans="15:15">
      <c r="O72" s="22"/>
    </row>
    <row r="73" spans="15:15">
      <c r="O73" s="22"/>
    </row>
    <row r="74" spans="15:15">
      <c r="O74" s="22"/>
    </row>
    <row r="75" spans="15:15">
      <c r="O75" s="22"/>
    </row>
    <row r="76" spans="15:15">
      <c r="O76" s="22"/>
    </row>
    <row r="77" spans="15:15">
      <c r="O77" s="22"/>
    </row>
    <row r="78" spans="15:15">
      <c r="O78" s="22"/>
    </row>
    <row r="79" spans="15:15">
      <c r="O79" s="22"/>
    </row>
    <row r="80" spans="15:15">
      <c r="O80" s="22"/>
    </row>
    <row r="81" spans="1:15">
      <c r="O81" s="22" t="s">
        <v>37</v>
      </c>
    </row>
    <row r="82" spans="1:15">
      <c r="O82" s="22" t="s">
        <v>5</v>
      </c>
    </row>
    <row r="83" spans="1:15">
      <c r="O83" s="22" t="s">
        <v>38</v>
      </c>
    </row>
    <row r="84" spans="1:15">
      <c r="O84" s="22"/>
    </row>
    <row r="85" spans="1:15">
      <c r="C85" t="s">
        <v>15</v>
      </c>
      <c r="D85" t="s">
        <v>15</v>
      </c>
      <c r="F85" t="s">
        <v>15</v>
      </c>
      <c r="O85" s="22"/>
    </row>
    <row r="86" spans="1:15">
      <c r="A86" s="7" t="s">
        <v>37</v>
      </c>
      <c r="C86" s="6">
        <v>0</v>
      </c>
      <c r="D86" t="s">
        <v>39</v>
      </c>
      <c r="F86" t="s">
        <v>40</v>
      </c>
      <c r="O86" s="22"/>
    </row>
    <row r="87" spans="1:15">
      <c r="A87" s="7" t="s">
        <v>5</v>
      </c>
      <c r="C87" s="6">
        <v>1</v>
      </c>
      <c r="D87" s="6">
        <v>0</v>
      </c>
      <c r="F87" s="6">
        <v>0</v>
      </c>
      <c r="O87" s="22"/>
    </row>
    <row r="88" spans="1:15">
      <c r="A88" s="7" t="s">
        <v>38</v>
      </c>
      <c r="C88" s="6">
        <v>2</v>
      </c>
      <c r="D88" s="6">
        <v>1</v>
      </c>
      <c r="F88" s="6">
        <v>1</v>
      </c>
    </row>
    <row r="89" spans="1:15">
      <c r="C89" s="6">
        <v>3</v>
      </c>
      <c r="D89" s="6">
        <v>2</v>
      </c>
      <c r="F89" s="6">
        <v>2</v>
      </c>
    </row>
    <row r="90" spans="1:15">
      <c r="C90" s="6">
        <v>4</v>
      </c>
      <c r="D90" s="6">
        <v>3</v>
      </c>
      <c r="F90" s="6">
        <v>3</v>
      </c>
    </row>
    <row r="91" spans="1:15">
      <c r="C91" s="6">
        <v>5</v>
      </c>
      <c r="D91" s="6">
        <v>4</v>
      </c>
      <c r="F91" s="6">
        <v>4</v>
      </c>
    </row>
    <row r="92" spans="1:15">
      <c r="D92" s="6">
        <v>5</v>
      </c>
      <c r="F92" s="6">
        <v>5</v>
      </c>
    </row>
  </sheetData>
  <mergeCells count="26">
    <mergeCell ref="C34:H34"/>
    <mergeCell ref="C21:H21"/>
    <mergeCell ref="C22:H22"/>
    <mergeCell ref="C27:H27"/>
    <mergeCell ref="M27:M31"/>
    <mergeCell ref="C28:H28"/>
    <mergeCell ref="C29:H29"/>
    <mergeCell ref="C30:H30"/>
    <mergeCell ref="C31:H31"/>
    <mergeCell ref="M12:M22"/>
    <mergeCell ref="C13:H13"/>
    <mergeCell ref="D2:H2"/>
    <mergeCell ref="D3:H3"/>
    <mergeCell ref="C5:I5"/>
    <mergeCell ref="C7:H7"/>
    <mergeCell ref="C14:H14"/>
    <mergeCell ref="C12:H12"/>
    <mergeCell ref="M7:M9"/>
    <mergeCell ref="C8:H8"/>
    <mergeCell ref="C9:H9"/>
    <mergeCell ref="C19:H19"/>
    <mergeCell ref="C20:H20"/>
    <mergeCell ref="C15:H15"/>
    <mergeCell ref="C16:H16"/>
    <mergeCell ref="C17:H17"/>
    <mergeCell ref="C18:H18"/>
  </mergeCells>
  <dataValidations count="4">
    <dataValidation type="list" allowBlank="1" showInputMessage="1" showErrorMessage="1" sqref="I21:K21" xr:uid="{00000000-0002-0000-0000-000000000000}">
      <formula1>$F$85:$F$92</formula1>
    </dataValidation>
    <dataValidation type="list" allowBlank="1" showInputMessage="1" showErrorMessage="1" sqref="I9:K9 I14:K14" xr:uid="{00000000-0002-0000-0000-000001000000}">
      <formula1>$D$85:$D$92</formula1>
    </dataValidation>
    <dataValidation type="list" allowBlank="1" showInputMessage="1" showErrorMessage="1" sqref="I7:K8 I12:K13 I27:K31 I34:K34 I22:K22 I15:K20" xr:uid="{00000000-0002-0000-0000-000002000000}">
      <formula1>$C$85:$C$91</formula1>
    </dataValidation>
    <dataValidation type="list" showInputMessage="1" showErrorMessage="1" sqref="D3" xr:uid="{00000000-0002-0000-0000-000003000000}">
      <formula1>$A$86:$A$88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"/>
  <sheetViews>
    <sheetView workbookViewId="0">
      <selection activeCell="A6" sqref="A6"/>
    </sheetView>
  </sheetViews>
  <sheetFormatPr defaultColWidth="10.875" defaultRowHeight="15.75"/>
  <cols>
    <col min="1" max="1" width="30.5" style="7" customWidth="1"/>
    <col min="2" max="3" width="10.875" style="7"/>
    <col min="4" max="4" width="21.875" customWidth="1"/>
    <col min="10" max="10" width="19.125" customWidth="1"/>
    <col min="11" max="11" width="14.625" customWidth="1"/>
    <col min="12" max="12" width="18.875" customWidth="1"/>
    <col min="13" max="13" width="20.125" customWidth="1"/>
    <col min="15" max="20" width="10.875" style="7"/>
  </cols>
  <sheetData>
    <row r="1" spans="1:14" s="7" customFormat="1"/>
    <row r="2" spans="1:14" s="7" customFormat="1"/>
    <row r="3" spans="1:14" s="7" customFormat="1"/>
    <row r="4" spans="1:14" s="7" customFormat="1">
      <c r="D4" s="7" t="s">
        <v>41</v>
      </c>
    </row>
    <row r="5" spans="1:14" s="7" customFormat="1" ht="16.5" thickBot="1">
      <c r="A5" s="7" t="s">
        <v>42</v>
      </c>
    </row>
    <row r="6" spans="1:14" ht="45.95" customHeight="1">
      <c r="A6" s="77" t="s">
        <v>43</v>
      </c>
      <c r="D6" s="78" t="s">
        <v>2</v>
      </c>
      <c r="E6" s="100"/>
      <c r="F6" s="101"/>
      <c r="G6" s="101"/>
      <c r="H6" s="101"/>
      <c r="I6" s="102"/>
      <c r="J6" s="7"/>
      <c r="K6" s="7"/>
      <c r="L6" s="7"/>
      <c r="M6" s="7"/>
      <c r="N6" s="7"/>
    </row>
    <row r="7" spans="1:14" ht="16.5" thickBot="1">
      <c r="D7" s="23" t="s">
        <v>4</v>
      </c>
      <c r="E7" s="107" t="s">
        <v>5</v>
      </c>
      <c r="F7" s="108"/>
      <c r="G7" s="108"/>
      <c r="H7" s="108"/>
      <c r="I7" s="109"/>
      <c r="J7" s="7"/>
      <c r="K7" s="7"/>
      <c r="L7" s="7"/>
      <c r="M7" s="7"/>
      <c r="N7" s="7"/>
    </row>
    <row r="8" spans="1:14" ht="16.5" thickBot="1"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6.5" thickBot="1">
      <c r="D9" s="103" t="s">
        <v>7</v>
      </c>
      <c r="E9" s="104"/>
      <c r="F9" s="104"/>
      <c r="G9" s="104"/>
      <c r="H9" s="104"/>
      <c r="I9" s="104"/>
      <c r="J9" s="104"/>
      <c r="K9" s="24"/>
      <c r="L9" s="24"/>
      <c r="M9" s="35" t="s">
        <v>8</v>
      </c>
      <c r="N9" s="36" t="e">
        <f>N27*0.7</f>
        <v>#DIV/0!</v>
      </c>
    </row>
    <row r="10" spans="1:14" ht="16.5" thickBot="1">
      <c r="D10" s="37">
        <v>0.15</v>
      </c>
      <c r="E10" s="38"/>
      <c r="F10" s="38"/>
      <c r="G10" s="38"/>
      <c r="H10" s="38"/>
      <c r="I10" s="38"/>
      <c r="J10" s="39" t="s">
        <v>9</v>
      </c>
      <c r="K10" s="39" t="s">
        <v>10</v>
      </c>
      <c r="L10" s="39" t="s">
        <v>11</v>
      </c>
      <c r="M10" s="40" t="s">
        <v>12</v>
      </c>
      <c r="N10" s="41" t="s">
        <v>13</v>
      </c>
    </row>
    <row r="11" spans="1:14" ht="16.5" thickBot="1">
      <c r="D11" s="110" t="s">
        <v>14</v>
      </c>
      <c r="E11" s="111"/>
      <c r="F11" s="111"/>
      <c r="G11" s="111"/>
      <c r="H11" s="111"/>
      <c r="I11" s="111"/>
      <c r="J11" s="25" t="s">
        <v>15</v>
      </c>
      <c r="K11" s="25" t="s">
        <v>15</v>
      </c>
      <c r="L11" s="25" t="s">
        <v>15</v>
      </c>
      <c r="M11" s="42" t="e">
        <f>IF(E7="experimental",AVERAGE(J11:L11),AVERAGE(J11:L11)*1.5)</f>
        <v>#DIV/0!</v>
      </c>
      <c r="N11" s="112" t="e">
        <f>IF(E7="Experimental",SUM(M11:M13),SUM(M11:M12))</f>
        <v>#DIV/0!</v>
      </c>
    </row>
    <row r="12" spans="1:14">
      <c r="D12" s="115" t="s">
        <v>16</v>
      </c>
      <c r="E12" s="116"/>
      <c r="F12" s="116"/>
      <c r="G12" s="116"/>
      <c r="H12" s="116"/>
      <c r="I12" s="116"/>
      <c r="J12" s="26" t="s">
        <v>15</v>
      </c>
      <c r="K12" s="26" t="s">
        <v>15</v>
      </c>
      <c r="L12" s="26" t="s">
        <v>15</v>
      </c>
      <c r="M12" s="42" t="e">
        <f>IF(E7="experimental",AVERAGE(J12:L12),AVERAGE(J12:L12)*1.5)</f>
        <v>#DIV/0!</v>
      </c>
      <c r="N12" s="113"/>
    </row>
    <row r="13" spans="1:14" ht="16.5" thickBot="1">
      <c r="D13" s="117" t="s">
        <v>17</v>
      </c>
      <c r="E13" s="118"/>
      <c r="F13" s="118"/>
      <c r="G13" s="118"/>
      <c r="H13" s="118"/>
      <c r="I13" s="118"/>
      <c r="J13" s="27" t="s">
        <v>15</v>
      </c>
      <c r="K13" s="27" t="s">
        <v>15</v>
      </c>
      <c r="L13" s="27" t="s">
        <v>15</v>
      </c>
      <c r="M13" s="43" t="e">
        <f>IF(E7="experimental",AVERAGE(J13:L13),"No procede")</f>
        <v>#DIV/0!</v>
      </c>
      <c r="N13" s="114"/>
    </row>
    <row r="14" spans="1:14" ht="16.5" thickBot="1">
      <c r="D14" s="44"/>
      <c r="N14" s="45"/>
    </row>
    <row r="15" spans="1:14" ht="16.5" thickBot="1">
      <c r="D15" s="37">
        <v>0.85</v>
      </c>
      <c r="E15" s="38"/>
      <c r="F15" s="38"/>
      <c r="G15" s="38"/>
      <c r="H15" s="38"/>
      <c r="I15" s="38"/>
      <c r="J15" s="46" t="s">
        <v>9</v>
      </c>
      <c r="K15" s="46" t="s">
        <v>10</v>
      </c>
      <c r="L15" s="46" t="s">
        <v>11</v>
      </c>
      <c r="M15" s="40" t="s">
        <v>12</v>
      </c>
      <c r="N15" s="41" t="s">
        <v>13</v>
      </c>
    </row>
    <row r="16" spans="1:14" ht="16.5" thickBot="1">
      <c r="D16" s="119" t="s">
        <v>18</v>
      </c>
      <c r="E16" s="120"/>
      <c r="F16" s="120"/>
      <c r="G16" s="120"/>
      <c r="H16" s="120"/>
      <c r="I16" s="120"/>
      <c r="J16" s="28" t="s">
        <v>15</v>
      </c>
      <c r="K16" s="28" t="s">
        <v>15</v>
      </c>
      <c r="L16" s="28" t="s">
        <v>15</v>
      </c>
      <c r="M16" s="47" t="e">
        <f>AVERAGE(J16:L16)*1.7</f>
        <v>#DIV/0!</v>
      </c>
      <c r="N16" s="112" t="e">
        <f>IF(E7="Experimental",SUM(M16:M24,M26),SUM(M16:M17,M19:M26))</f>
        <v>#DIV/0!</v>
      </c>
    </row>
    <row r="17" spans="4:14">
      <c r="D17" s="121" t="s">
        <v>19</v>
      </c>
      <c r="E17" s="122"/>
      <c r="F17" s="122"/>
      <c r="G17" s="122"/>
      <c r="H17" s="122"/>
      <c r="I17" s="122"/>
      <c r="J17" s="29" t="s">
        <v>15</v>
      </c>
      <c r="K17" s="29" t="s">
        <v>15</v>
      </c>
      <c r="L17" s="29" t="s">
        <v>15</v>
      </c>
      <c r="M17" s="47" t="e">
        <f>AVERAGE(J17:L17)*1.7</f>
        <v>#DIV/0!</v>
      </c>
      <c r="N17" s="113"/>
    </row>
    <row r="18" spans="4:14">
      <c r="D18" s="123" t="s">
        <v>20</v>
      </c>
      <c r="E18" s="124"/>
      <c r="F18" s="124"/>
      <c r="G18" s="124"/>
      <c r="H18" s="124"/>
      <c r="I18" s="124"/>
      <c r="J18" s="30" t="s">
        <v>15</v>
      </c>
      <c r="K18" s="30" t="s">
        <v>15</v>
      </c>
      <c r="L18" s="30" t="s">
        <v>15</v>
      </c>
      <c r="M18" s="48" t="str">
        <f>IF($C$3="experimental",AVERAGE(J18:L18)*1.7,"No procede")</f>
        <v>No procede</v>
      </c>
      <c r="N18" s="113"/>
    </row>
    <row r="19" spans="4:14">
      <c r="D19" s="121" t="s">
        <v>21</v>
      </c>
      <c r="E19" s="122"/>
      <c r="F19" s="122"/>
      <c r="G19" s="122"/>
      <c r="H19" s="122"/>
      <c r="I19" s="122"/>
      <c r="J19" s="29" t="s">
        <v>15</v>
      </c>
      <c r="K19" s="29" t="s">
        <v>15</v>
      </c>
      <c r="L19" s="29" t="s">
        <v>15</v>
      </c>
      <c r="M19" s="48" t="e">
        <f t="shared" ref="M19:M24" si="0">AVERAGE(J19:L19)*1.7</f>
        <v>#DIV/0!</v>
      </c>
      <c r="N19" s="113"/>
    </row>
    <row r="20" spans="4:14">
      <c r="D20" s="121" t="s">
        <v>22</v>
      </c>
      <c r="E20" s="122"/>
      <c r="F20" s="122"/>
      <c r="G20" s="122"/>
      <c r="H20" s="122"/>
      <c r="I20" s="122"/>
      <c r="J20" s="29" t="s">
        <v>15</v>
      </c>
      <c r="K20" s="29" t="s">
        <v>15</v>
      </c>
      <c r="L20" s="29" t="s">
        <v>15</v>
      </c>
      <c r="M20" s="48" t="e">
        <f t="shared" si="0"/>
        <v>#DIV/0!</v>
      </c>
      <c r="N20" s="113"/>
    </row>
    <row r="21" spans="4:14">
      <c r="D21" s="121" t="s">
        <v>23</v>
      </c>
      <c r="E21" s="122"/>
      <c r="F21" s="122"/>
      <c r="G21" s="122"/>
      <c r="H21" s="122"/>
      <c r="I21" s="122"/>
      <c r="J21" s="29" t="s">
        <v>15</v>
      </c>
      <c r="K21" s="29" t="s">
        <v>15</v>
      </c>
      <c r="L21" s="29" t="s">
        <v>15</v>
      </c>
      <c r="M21" s="48" t="e">
        <f t="shared" si="0"/>
        <v>#DIV/0!</v>
      </c>
      <c r="N21" s="113"/>
    </row>
    <row r="22" spans="4:14">
      <c r="D22" s="121" t="s">
        <v>24</v>
      </c>
      <c r="E22" s="122"/>
      <c r="F22" s="122"/>
      <c r="G22" s="122"/>
      <c r="H22" s="122"/>
      <c r="I22" s="122"/>
      <c r="J22" s="29" t="s">
        <v>15</v>
      </c>
      <c r="K22" s="29" t="s">
        <v>15</v>
      </c>
      <c r="L22" s="29" t="s">
        <v>15</v>
      </c>
      <c r="M22" s="48" t="e">
        <f t="shared" si="0"/>
        <v>#DIV/0!</v>
      </c>
      <c r="N22" s="113"/>
    </row>
    <row r="23" spans="4:14">
      <c r="D23" s="121" t="s">
        <v>25</v>
      </c>
      <c r="E23" s="122"/>
      <c r="F23" s="122"/>
      <c r="G23" s="122"/>
      <c r="H23" s="122"/>
      <c r="I23" s="122"/>
      <c r="J23" s="29" t="s">
        <v>15</v>
      </c>
      <c r="K23" s="29" t="s">
        <v>15</v>
      </c>
      <c r="L23" s="29" t="s">
        <v>15</v>
      </c>
      <c r="M23" s="48" t="e">
        <f t="shared" si="0"/>
        <v>#DIV/0!</v>
      </c>
      <c r="N23" s="113"/>
    </row>
    <row r="24" spans="4:14">
      <c r="D24" s="121" t="s">
        <v>26</v>
      </c>
      <c r="E24" s="122"/>
      <c r="F24" s="122"/>
      <c r="G24" s="122"/>
      <c r="H24" s="122"/>
      <c r="I24" s="122"/>
      <c r="J24" s="29" t="s">
        <v>15</v>
      </c>
      <c r="K24" s="29" t="s">
        <v>15</v>
      </c>
      <c r="L24" s="29" t="s">
        <v>15</v>
      </c>
      <c r="M24" s="48" t="e">
        <f t="shared" si="0"/>
        <v>#DIV/0!</v>
      </c>
      <c r="N24" s="113"/>
    </row>
    <row r="25" spans="4:14">
      <c r="D25" s="123" t="s">
        <v>27</v>
      </c>
      <c r="E25" s="124"/>
      <c r="F25" s="124"/>
      <c r="G25" s="124"/>
      <c r="H25" s="124"/>
      <c r="I25" s="124"/>
      <c r="J25" s="30" t="s">
        <v>15</v>
      </c>
      <c r="K25" s="30" t="s">
        <v>15</v>
      </c>
      <c r="L25" s="30" t="s">
        <v>15</v>
      </c>
      <c r="M25" s="48" t="e">
        <f>IF($C$3="Experimental","No procede",AVERAGE(J25:L25)*1.7)</f>
        <v>#DIV/0!</v>
      </c>
      <c r="N25" s="113"/>
    </row>
    <row r="26" spans="4:14" ht="16.5" thickBot="1">
      <c r="D26" s="127" t="s">
        <v>28</v>
      </c>
      <c r="E26" s="128"/>
      <c r="F26" s="128"/>
      <c r="G26" s="128"/>
      <c r="H26" s="128"/>
      <c r="I26" s="128"/>
      <c r="J26" s="31" t="s">
        <v>15</v>
      </c>
      <c r="K26" s="31" t="s">
        <v>15</v>
      </c>
      <c r="L26" s="31" t="s">
        <v>15</v>
      </c>
      <c r="M26" s="49" t="e">
        <f>AVERAGE(J26:L26)*1.7</f>
        <v>#DIV/0!</v>
      </c>
      <c r="N26" s="114"/>
    </row>
    <row r="27" spans="4:14" ht="16.5" thickBot="1">
      <c r="D27" s="50"/>
      <c r="E27" s="51"/>
      <c r="F27" s="51"/>
      <c r="G27" s="51"/>
      <c r="H27" s="51"/>
      <c r="I27" s="51"/>
      <c r="J27" s="51"/>
      <c r="K27" s="51"/>
      <c r="L27" s="51"/>
      <c r="M27" s="52" t="s">
        <v>8</v>
      </c>
      <c r="N27" s="53" t="e">
        <f>SUM(N16,N11)</f>
        <v>#DIV/0!</v>
      </c>
    </row>
    <row r="28" spans="4:14" ht="16.5" thickBot="1"/>
    <row r="29" spans="4:14" ht="16.5" thickBot="1">
      <c r="D29" s="32" t="s">
        <v>29</v>
      </c>
      <c r="E29" s="33"/>
      <c r="F29" s="33"/>
      <c r="G29" s="33"/>
      <c r="H29" s="33"/>
      <c r="I29" s="33"/>
      <c r="J29" s="33"/>
      <c r="K29" s="33"/>
      <c r="L29" s="33"/>
      <c r="M29" s="35" t="s">
        <v>8</v>
      </c>
      <c r="N29" s="36" t="e">
        <f>N39*0.3</f>
        <v>#DIV/0!</v>
      </c>
    </row>
    <row r="30" spans="4:14" ht="16.5" thickBot="1">
      <c r="D30" s="37">
        <v>0.66659999999999997</v>
      </c>
      <c r="E30" s="38"/>
      <c r="F30" s="38"/>
      <c r="G30" s="38"/>
      <c r="H30" s="38"/>
      <c r="I30" s="38"/>
      <c r="J30" s="39" t="s">
        <v>9</v>
      </c>
      <c r="K30" s="39" t="s">
        <v>10</v>
      </c>
      <c r="L30" s="39" t="s">
        <v>11</v>
      </c>
      <c r="M30" s="40" t="s">
        <v>12</v>
      </c>
      <c r="N30" s="41" t="s">
        <v>13</v>
      </c>
    </row>
    <row r="31" spans="4:14" ht="16.5" thickBot="1">
      <c r="D31" s="110" t="s">
        <v>30</v>
      </c>
      <c r="E31" s="111"/>
      <c r="F31" s="111"/>
      <c r="G31" s="111"/>
      <c r="H31" s="111"/>
      <c r="I31" s="111"/>
      <c r="J31" s="25" t="s">
        <v>15</v>
      </c>
      <c r="K31" s="25" t="s">
        <v>15</v>
      </c>
      <c r="L31" s="25" t="s">
        <v>15</v>
      </c>
      <c r="M31" s="42" t="e">
        <f>AVERAGE(J31:L31)*2.6666666667</f>
        <v>#DIV/0!</v>
      </c>
      <c r="N31" s="129" t="e">
        <f>SUM(M31:M35)</f>
        <v>#DIV/0!</v>
      </c>
    </row>
    <row r="32" spans="4:14" ht="16.5" thickBot="1">
      <c r="D32" s="110" t="s">
        <v>31</v>
      </c>
      <c r="E32" s="111"/>
      <c r="F32" s="111"/>
      <c r="G32" s="111"/>
      <c r="H32" s="111"/>
      <c r="I32" s="111"/>
      <c r="J32" s="25" t="s">
        <v>15</v>
      </c>
      <c r="K32" s="25" t="s">
        <v>15</v>
      </c>
      <c r="L32" s="25" t="s">
        <v>15</v>
      </c>
      <c r="M32" s="42" t="e">
        <f t="shared" ref="M32:M35" si="1">AVERAGE(J32:L32)*2.6666666667</f>
        <v>#DIV/0!</v>
      </c>
      <c r="N32" s="130"/>
    </row>
    <row r="33" spans="4:14" ht="16.5" thickBot="1">
      <c r="D33" s="110" t="s">
        <v>32</v>
      </c>
      <c r="E33" s="111"/>
      <c r="F33" s="111"/>
      <c r="G33" s="111"/>
      <c r="H33" s="111"/>
      <c r="I33" s="111"/>
      <c r="J33" s="25" t="s">
        <v>15</v>
      </c>
      <c r="K33" s="25" t="s">
        <v>15</v>
      </c>
      <c r="L33" s="25" t="s">
        <v>15</v>
      </c>
      <c r="M33" s="42" t="e">
        <f t="shared" si="1"/>
        <v>#DIV/0!</v>
      </c>
      <c r="N33" s="130"/>
    </row>
    <row r="34" spans="4:14" ht="16.5" thickBot="1">
      <c r="D34" s="110" t="s">
        <v>33</v>
      </c>
      <c r="E34" s="111"/>
      <c r="F34" s="111"/>
      <c r="G34" s="111"/>
      <c r="H34" s="111"/>
      <c r="I34" s="111"/>
      <c r="J34" s="25" t="s">
        <v>15</v>
      </c>
      <c r="K34" s="25" t="s">
        <v>15</v>
      </c>
      <c r="L34" s="25" t="s">
        <v>15</v>
      </c>
      <c r="M34" s="42" t="e">
        <f t="shared" si="1"/>
        <v>#DIV/0!</v>
      </c>
      <c r="N34" s="130"/>
    </row>
    <row r="35" spans="4:14" ht="16.5" thickBot="1">
      <c r="D35" s="125" t="s">
        <v>34</v>
      </c>
      <c r="E35" s="126"/>
      <c r="F35" s="126"/>
      <c r="G35" s="126"/>
      <c r="H35" s="126"/>
      <c r="I35" s="126"/>
      <c r="J35" s="34" t="s">
        <v>15</v>
      </c>
      <c r="K35" s="34" t="s">
        <v>15</v>
      </c>
      <c r="L35" s="34" t="s">
        <v>15</v>
      </c>
      <c r="M35" s="54" t="e">
        <f t="shared" si="1"/>
        <v>#DIV/0!</v>
      </c>
      <c r="N35" s="131"/>
    </row>
    <row r="36" spans="4:14" ht="16.5" thickBot="1">
      <c r="D36" s="44"/>
      <c r="N36" s="45"/>
    </row>
    <row r="37" spans="4:14" ht="16.5" thickBot="1">
      <c r="D37" s="37">
        <v>0.33329999999999999</v>
      </c>
      <c r="E37" s="38"/>
      <c r="F37" s="38"/>
      <c r="G37" s="38"/>
      <c r="H37" s="38"/>
      <c r="I37" s="38"/>
      <c r="J37" s="39" t="s">
        <v>9</v>
      </c>
      <c r="K37" s="39" t="s">
        <v>10</v>
      </c>
      <c r="L37" s="39" t="s">
        <v>11</v>
      </c>
      <c r="M37" s="40" t="s">
        <v>12</v>
      </c>
      <c r="N37" s="41" t="s">
        <v>13</v>
      </c>
    </row>
    <row r="38" spans="4:14" ht="16.5" thickBot="1">
      <c r="D38" s="125" t="s">
        <v>35</v>
      </c>
      <c r="E38" s="126"/>
      <c r="F38" s="126"/>
      <c r="G38" s="126"/>
      <c r="H38" s="126"/>
      <c r="I38" s="126"/>
      <c r="J38" s="34" t="s">
        <v>15</v>
      </c>
      <c r="K38" s="34" t="s">
        <v>15</v>
      </c>
      <c r="L38" s="34" t="s">
        <v>15</v>
      </c>
      <c r="M38" s="54" t="e">
        <f>AVERAGE(J38:L38)*6.6666666667</f>
        <v>#DIV/0!</v>
      </c>
      <c r="N38" s="36" t="e">
        <f>M38</f>
        <v>#DIV/0!</v>
      </c>
    </row>
    <row r="39" spans="4:14" ht="16.5" thickBot="1">
      <c r="D39" s="50"/>
      <c r="E39" s="51"/>
      <c r="F39" s="51"/>
      <c r="G39" s="51"/>
      <c r="H39" s="51"/>
      <c r="I39" s="51"/>
      <c r="J39" s="51"/>
      <c r="K39" s="51"/>
      <c r="L39" s="51"/>
      <c r="M39" s="52" t="s">
        <v>8</v>
      </c>
      <c r="N39" s="53" t="e">
        <f>SUM(N38,N31)</f>
        <v>#DIV/0!</v>
      </c>
    </row>
    <row r="40" spans="4:14" ht="16.5" thickBot="1"/>
    <row r="41" spans="4:14" ht="16.5" thickBot="1">
      <c r="D41" s="3" t="s">
        <v>36</v>
      </c>
      <c r="E41" s="4"/>
      <c r="F41" s="4"/>
      <c r="G41" s="4"/>
      <c r="H41" s="4"/>
      <c r="I41" s="4"/>
      <c r="J41" s="4"/>
      <c r="K41" s="5"/>
      <c r="L41" s="5"/>
      <c r="M41" s="35" t="s">
        <v>8</v>
      </c>
      <c r="N41" s="36" t="e">
        <f>N9+N29</f>
        <v>#DIV/0!</v>
      </c>
    </row>
  </sheetData>
  <mergeCells count="26">
    <mergeCell ref="D38:I38"/>
    <mergeCell ref="D25:I25"/>
    <mergeCell ref="D26:I26"/>
    <mergeCell ref="D31:I31"/>
    <mergeCell ref="N31:N35"/>
    <mergeCell ref="D32:I32"/>
    <mergeCell ref="D33:I33"/>
    <mergeCell ref="D34:I34"/>
    <mergeCell ref="D35:I35"/>
    <mergeCell ref="D16:I16"/>
    <mergeCell ref="N16:N26"/>
    <mergeCell ref="D17:I17"/>
    <mergeCell ref="D18:I18"/>
    <mergeCell ref="D19:I19"/>
    <mergeCell ref="D20:I20"/>
    <mergeCell ref="D21:I21"/>
    <mergeCell ref="D22:I22"/>
    <mergeCell ref="D23:I23"/>
    <mergeCell ref="D24:I24"/>
    <mergeCell ref="E6:I6"/>
    <mergeCell ref="E7:I7"/>
    <mergeCell ref="D9:J9"/>
    <mergeCell ref="D11:I11"/>
    <mergeCell ref="N11:N13"/>
    <mergeCell ref="D12:I12"/>
    <mergeCell ref="D13:I13"/>
  </mergeCells>
  <dataValidations count="4">
    <dataValidation type="list" allowBlank="1" showInputMessage="1" showErrorMessage="1" sqref="J25:L25" xr:uid="{00000000-0002-0000-0200-000000000000}">
      <formula1>$E$85:$E$92</formula1>
    </dataValidation>
    <dataValidation type="list" allowBlank="1" showInputMessage="1" showErrorMessage="1" sqref="J13:L13 J18:L18" xr:uid="{00000000-0002-0000-0200-000001000000}">
      <formula1>$C$85:$C$92</formula1>
    </dataValidation>
    <dataValidation type="list" allowBlank="1" showInputMessage="1" showErrorMessage="1" sqref="J11:L12 J19:L24 J26:L26 J38:L38 J31:L35 J16:L17" xr:uid="{00000000-0002-0000-0200-000002000000}">
      <formula1>$B$85:$B$91</formula1>
    </dataValidation>
    <dataValidation type="list" showInputMessage="1" showErrorMessage="1" sqref="E7" xr:uid="{00000000-0002-0000-0200-000003000000}">
      <formula1>$A$86:$A$88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7"/>
  <sheetViews>
    <sheetView tabSelected="1" workbookViewId="0">
      <selection activeCell="A6" sqref="A6"/>
    </sheetView>
  </sheetViews>
  <sheetFormatPr defaultColWidth="10.875" defaultRowHeight="15.75"/>
  <cols>
    <col min="1" max="1" width="30.5" style="7" customWidth="1"/>
    <col min="2" max="4" width="10.875" style="7"/>
    <col min="5" max="5" width="28" style="7" customWidth="1"/>
    <col min="6" max="11" width="10.875" style="7"/>
    <col min="16" max="19" width="10.875" style="7"/>
  </cols>
  <sheetData>
    <row r="1" spans="1:15" s="7" customFormat="1">
      <c r="L1"/>
      <c r="M1"/>
      <c r="N1"/>
      <c r="O1"/>
    </row>
    <row r="2" spans="1:15" s="7" customFormat="1"/>
    <row r="3" spans="1:15" s="7" customFormat="1"/>
    <row r="4" spans="1:15" s="7" customFormat="1">
      <c r="E4" s="7" t="s">
        <v>44</v>
      </c>
    </row>
    <row r="5" spans="1:15" s="7" customFormat="1" ht="16.5" thickBot="1">
      <c r="A5" s="7" t="s">
        <v>42</v>
      </c>
    </row>
    <row r="6" spans="1:15" ht="45.95" customHeight="1">
      <c r="A6" s="132" t="s">
        <v>45</v>
      </c>
      <c r="E6" s="78" t="s">
        <v>2</v>
      </c>
      <c r="F6" s="100"/>
      <c r="G6" s="101"/>
      <c r="H6" s="101"/>
      <c r="I6" s="101"/>
      <c r="J6" s="102"/>
      <c r="L6" s="7"/>
      <c r="M6" s="7"/>
      <c r="N6" s="7"/>
      <c r="O6" s="7"/>
    </row>
    <row r="7" spans="1:15">
      <c r="L7" s="7"/>
      <c r="M7" s="7"/>
      <c r="N7" s="7"/>
      <c r="O7" s="7"/>
    </row>
    <row r="8" spans="1:15" ht="16.5" thickBot="1">
      <c r="L8" s="7"/>
      <c r="M8" s="7"/>
      <c r="N8" s="7"/>
      <c r="O8" s="7"/>
    </row>
    <row r="9" spans="1:15" ht="19.5" thickBot="1">
      <c r="E9" s="103" t="s">
        <v>7</v>
      </c>
      <c r="F9" s="104"/>
      <c r="G9" s="104"/>
      <c r="H9" s="104"/>
      <c r="I9" s="104"/>
      <c r="J9" s="104"/>
      <c r="K9" s="104"/>
      <c r="L9" s="24"/>
      <c r="M9" s="24"/>
      <c r="N9" s="1" t="s">
        <v>8</v>
      </c>
      <c r="O9" s="2" t="e">
        <f>SUM(O11,O13,O17,O22,O26,O31,O34,O36)*0.7</f>
        <v>#DIV/0!</v>
      </c>
    </row>
    <row r="10" spans="1:15" ht="16.5" thickBot="1">
      <c r="E10" s="55" t="s">
        <v>46</v>
      </c>
      <c r="F10" s="56"/>
      <c r="G10" s="56"/>
      <c r="H10" s="56"/>
      <c r="I10" s="56"/>
      <c r="J10" s="56"/>
      <c r="K10" s="57" t="s">
        <v>47</v>
      </c>
      <c r="L10" s="57" t="s">
        <v>48</v>
      </c>
      <c r="M10" s="57" t="s">
        <v>48</v>
      </c>
      <c r="N10" s="58" t="s">
        <v>12</v>
      </c>
      <c r="O10" s="59" t="s">
        <v>13</v>
      </c>
    </row>
    <row r="11" spans="1:15" ht="16.5" thickBot="1">
      <c r="E11" s="105" t="s">
        <v>49</v>
      </c>
      <c r="F11" s="106"/>
      <c r="G11" s="106"/>
      <c r="H11" s="106"/>
      <c r="I11" s="106"/>
      <c r="J11" s="106"/>
      <c r="K11" s="25" t="s">
        <v>15</v>
      </c>
      <c r="L11" s="25" t="s">
        <v>15</v>
      </c>
      <c r="M11" s="25" t="s">
        <v>15</v>
      </c>
      <c r="N11" s="42" t="e">
        <f>AVERAGE(K11:M11)</f>
        <v>#DIV/0!</v>
      </c>
      <c r="O11" s="79" t="e">
        <f>N11</f>
        <v>#DIV/0!</v>
      </c>
    </row>
    <row r="12" spans="1:15" ht="16.5" thickBot="1">
      <c r="E12" s="55" t="s">
        <v>50</v>
      </c>
      <c r="F12" s="56"/>
      <c r="G12" s="56"/>
      <c r="H12" s="56"/>
      <c r="I12" s="56"/>
      <c r="J12" s="56"/>
      <c r="K12" s="57" t="s">
        <v>47</v>
      </c>
      <c r="L12" s="57" t="s">
        <v>48</v>
      </c>
      <c r="M12" s="57" t="s">
        <v>48</v>
      </c>
      <c r="N12" s="60" t="s">
        <v>12</v>
      </c>
      <c r="O12" s="59" t="s">
        <v>13</v>
      </c>
    </row>
    <row r="13" spans="1:15">
      <c r="E13" s="88" t="s">
        <v>51</v>
      </c>
      <c r="F13" s="89"/>
      <c r="G13" s="89"/>
      <c r="H13" s="89"/>
      <c r="I13" s="89"/>
      <c r="J13" s="89"/>
      <c r="K13" s="25" t="s">
        <v>15</v>
      </c>
      <c r="L13" s="61" t="s">
        <v>15</v>
      </c>
      <c r="M13" s="61" t="s">
        <v>15</v>
      </c>
      <c r="N13" s="62" t="e">
        <f>AVERAGE(K13:M13)*1.3333333333</f>
        <v>#DIV/0!</v>
      </c>
      <c r="O13" s="90" t="e">
        <f>SUM(N13:N15)</f>
        <v>#DIV/0!</v>
      </c>
    </row>
    <row r="14" spans="1:15">
      <c r="E14" s="88" t="s">
        <v>52</v>
      </c>
      <c r="F14" s="89"/>
      <c r="G14" s="89"/>
      <c r="H14" s="89"/>
      <c r="I14" s="89"/>
      <c r="J14" s="89"/>
      <c r="K14" s="26" t="s">
        <v>15</v>
      </c>
      <c r="L14" s="63" t="s">
        <v>15</v>
      </c>
      <c r="M14" s="63" t="s">
        <v>15</v>
      </c>
      <c r="N14" s="64" t="e">
        <f t="shared" ref="N14:N15" si="0">AVERAGE(K14:M14)*1.3333333333</f>
        <v>#DIV/0!</v>
      </c>
      <c r="O14" s="90"/>
    </row>
    <row r="15" spans="1:15" ht="16.5" thickBot="1">
      <c r="E15" s="88" t="s">
        <v>53</v>
      </c>
      <c r="F15" s="89"/>
      <c r="G15" s="89"/>
      <c r="H15" s="89"/>
      <c r="I15" s="89"/>
      <c r="J15" s="89"/>
      <c r="K15" s="65" t="s">
        <v>15</v>
      </c>
      <c r="L15" s="66" t="s">
        <v>15</v>
      </c>
      <c r="M15" s="66" t="s">
        <v>15</v>
      </c>
      <c r="N15" s="67" t="e">
        <f t="shared" si="0"/>
        <v>#DIV/0!</v>
      </c>
      <c r="O15" s="91"/>
    </row>
    <row r="16" spans="1:15" ht="16.5" thickBot="1">
      <c r="E16" s="55" t="s">
        <v>54</v>
      </c>
      <c r="F16" s="56"/>
      <c r="G16" s="56"/>
      <c r="H16" s="56"/>
      <c r="I16" s="56"/>
      <c r="J16" s="56"/>
      <c r="K16" s="68" t="s">
        <v>47</v>
      </c>
      <c r="L16" s="68" t="s">
        <v>47</v>
      </c>
      <c r="M16" s="68" t="s">
        <v>47</v>
      </c>
      <c r="N16" s="69" t="s">
        <v>12</v>
      </c>
      <c r="O16" s="59" t="s">
        <v>13</v>
      </c>
    </row>
    <row r="17" spans="5:15">
      <c r="E17" s="88" t="s">
        <v>55</v>
      </c>
      <c r="F17" s="89"/>
      <c r="G17" s="89"/>
      <c r="H17" s="89"/>
      <c r="I17" s="89"/>
      <c r="J17" s="89"/>
      <c r="K17" s="25" t="s">
        <v>15</v>
      </c>
      <c r="L17" s="61" t="s">
        <v>15</v>
      </c>
      <c r="M17" s="61" t="s">
        <v>15</v>
      </c>
      <c r="N17" s="62" t="e">
        <f>AVERAGE(K17:M17)</f>
        <v>#DIV/0!</v>
      </c>
      <c r="O17" s="96" t="e">
        <f>SUM(N17:N20)</f>
        <v>#DIV/0!</v>
      </c>
    </row>
    <row r="18" spans="5:15">
      <c r="E18" s="88" t="s">
        <v>56</v>
      </c>
      <c r="F18" s="89"/>
      <c r="G18" s="89"/>
      <c r="H18" s="89"/>
      <c r="I18" s="89"/>
      <c r="J18" s="89"/>
      <c r="K18" s="26" t="s">
        <v>15</v>
      </c>
      <c r="L18" s="63" t="s">
        <v>15</v>
      </c>
      <c r="M18" s="63" t="s">
        <v>15</v>
      </c>
      <c r="N18" s="64" t="e">
        <f t="shared" ref="N18:N20" si="1">AVERAGE(K18:M18)</f>
        <v>#DIV/0!</v>
      </c>
      <c r="O18" s="90"/>
    </row>
    <row r="19" spans="5:15">
      <c r="E19" s="88" t="s">
        <v>57</v>
      </c>
      <c r="F19" s="89"/>
      <c r="G19" s="89"/>
      <c r="H19" s="89"/>
      <c r="I19" s="89"/>
      <c r="J19" s="89"/>
      <c r="K19" s="26" t="s">
        <v>15</v>
      </c>
      <c r="L19" s="63" t="s">
        <v>15</v>
      </c>
      <c r="M19" s="63" t="s">
        <v>15</v>
      </c>
      <c r="N19" s="64" t="e">
        <f t="shared" si="1"/>
        <v>#DIV/0!</v>
      </c>
      <c r="O19" s="90"/>
    </row>
    <row r="20" spans="5:15" ht="16.5" thickBot="1">
      <c r="E20" s="88" t="s">
        <v>58</v>
      </c>
      <c r="F20" s="89"/>
      <c r="G20" s="89"/>
      <c r="H20" s="89"/>
      <c r="I20" s="89"/>
      <c r="J20" s="89"/>
      <c r="K20" s="65" t="s">
        <v>15</v>
      </c>
      <c r="L20" s="66" t="s">
        <v>15</v>
      </c>
      <c r="M20" s="66" t="s">
        <v>15</v>
      </c>
      <c r="N20" s="67" t="e">
        <f t="shared" si="1"/>
        <v>#DIV/0!</v>
      </c>
      <c r="O20" s="91"/>
    </row>
    <row r="21" spans="5:15" ht="16.5" thickBot="1">
      <c r="E21" s="55" t="s">
        <v>59</v>
      </c>
      <c r="F21" s="56"/>
      <c r="G21" s="56"/>
      <c r="H21" s="56"/>
      <c r="I21" s="56"/>
      <c r="J21" s="56"/>
      <c r="K21" s="68" t="s">
        <v>47</v>
      </c>
      <c r="L21" s="68" t="s">
        <v>47</v>
      </c>
      <c r="M21" s="68" t="s">
        <v>47</v>
      </c>
      <c r="N21" s="70" t="s">
        <v>12</v>
      </c>
      <c r="O21" s="59" t="s">
        <v>13</v>
      </c>
    </row>
    <row r="22" spans="5:15">
      <c r="E22" s="88" t="s">
        <v>60</v>
      </c>
      <c r="F22" s="89"/>
      <c r="G22" s="89"/>
      <c r="H22" s="89"/>
      <c r="I22" s="89"/>
      <c r="J22" s="89"/>
      <c r="K22" s="25" t="s">
        <v>15</v>
      </c>
      <c r="L22" s="61" t="s">
        <v>15</v>
      </c>
      <c r="M22" s="71" t="s">
        <v>15</v>
      </c>
      <c r="N22" s="62" t="e">
        <f>AVERAGE(K22:M22)*1.3333333333</f>
        <v>#DIV/0!</v>
      </c>
      <c r="O22" s="90" t="e">
        <f>SUM(N22:N24)</f>
        <v>#DIV/0!</v>
      </c>
    </row>
    <row r="23" spans="5:15">
      <c r="E23" s="88" t="s">
        <v>61</v>
      </c>
      <c r="F23" s="89"/>
      <c r="G23" s="89"/>
      <c r="H23" s="89"/>
      <c r="I23" s="89"/>
      <c r="J23" s="89"/>
      <c r="K23" s="26" t="s">
        <v>15</v>
      </c>
      <c r="L23" s="63" t="s">
        <v>15</v>
      </c>
      <c r="M23" s="72" t="s">
        <v>15</v>
      </c>
      <c r="N23" s="64" t="e">
        <f t="shared" ref="N23:N24" si="2">AVERAGE(K23:M23)*1.3333333333</f>
        <v>#DIV/0!</v>
      </c>
      <c r="O23" s="90"/>
    </row>
    <row r="24" spans="5:15" ht="16.5" thickBot="1">
      <c r="E24" s="88" t="s">
        <v>62</v>
      </c>
      <c r="F24" s="89"/>
      <c r="G24" s="89"/>
      <c r="H24" s="89"/>
      <c r="I24" s="89"/>
      <c r="J24" s="89"/>
      <c r="K24" s="65" t="s">
        <v>15</v>
      </c>
      <c r="L24" s="66" t="s">
        <v>15</v>
      </c>
      <c r="M24" s="73" t="s">
        <v>15</v>
      </c>
      <c r="N24" s="67" t="e">
        <f t="shared" si="2"/>
        <v>#DIV/0!</v>
      </c>
      <c r="O24" s="91"/>
    </row>
    <row r="25" spans="5:15" ht="16.5" thickBot="1">
      <c r="E25" s="55" t="s">
        <v>63</v>
      </c>
      <c r="F25" s="56"/>
      <c r="G25" s="56"/>
      <c r="H25" s="56"/>
      <c r="I25" s="56"/>
      <c r="J25" s="56"/>
      <c r="K25" s="57" t="s">
        <v>47</v>
      </c>
      <c r="L25" s="57" t="s">
        <v>47</v>
      </c>
      <c r="M25" s="57" t="s">
        <v>47</v>
      </c>
      <c r="N25" s="58" t="s">
        <v>12</v>
      </c>
      <c r="O25" s="59" t="s">
        <v>13</v>
      </c>
    </row>
    <row r="26" spans="5:15">
      <c r="E26" s="88" t="s">
        <v>64</v>
      </c>
      <c r="F26" s="89"/>
      <c r="G26" s="89"/>
      <c r="H26" s="89"/>
      <c r="I26" s="89"/>
      <c r="J26" s="89"/>
      <c r="K26" s="25" t="s">
        <v>15</v>
      </c>
      <c r="L26" s="61" t="s">
        <v>15</v>
      </c>
      <c r="M26" s="71" t="s">
        <v>15</v>
      </c>
      <c r="N26" s="62" t="e">
        <f>AVERAGE(K26:M26)</f>
        <v>#DIV/0!</v>
      </c>
      <c r="O26" s="97" t="e">
        <f>SUM(N26:N29)</f>
        <v>#DIV/0!</v>
      </c>
    </row>
    <row r="27" spans="5:15">
      <c r="E27" s="88" t="s">
        <v>65</v>
      </c>
      <c r="F27" s="89"/>
      <c r="G27" s="89"/>
      <c r="H27" s="89"/>
      <c r="I27" s="89"/>
      <c r="J27" s="89"/>
      <c r="K27" s="26" t="s">
        <v>15</v>
      </c>
      <c r="L27" s="63" t="s">
        <v>15</v>
      </c>
      <c r="M27" s="72" t="s">
        <v>15</v>
      </c>
      <c r="N27" s="64" t="e">
        <f t="shared" ref="N27:N29" si="3">AVERAGE(K27:M27)</f>
        <v>#DIV/0!</v>
      </c>
      <c r="O27" s="98"/>
    </row>
    <row r="28" spans="5:15">
      <c r="E28" s="88" t="s">
        <v>66</v>
      </c>
      <c r="F28" s="89"/>
      <c r="G28" s="89"/>
      <c r="H28" s="89"/>
      <c r="I28" s="89"/>
      <c r="J28" s="89"/>
      <c r="K28" s="26" t="s">
        <v>15</v>
      </c>
      <c r="L28" s="63" t="s">
        <v>15</v>
      </c>
      <c r="M28" s="72" t="s">
        <v>15</v>
      </c>
      <c r="N28" s="64" t="e">
        <f t="shared" si="3"/>
        <v>#DIV/0!</v>
      </c>
      <c r="O28" s="98"/>
    </row>
    <row r="29" spans="5:15" ht="16.5" thickBot="1">
      <c r="E29" s="88" t="s">
        <v>67</v>
      </c>
      <c r="F29" s="89"/>
      <c r="G29" s="89"/>
      <c r="H29" s="89"/>
      <c r="I29" s="89"/>
      <c r="J29" s="89"/>
      <c r="K29" s="65" t="s">
        <v>15</v>
      </c>
      <c r="L29" s="66" t="s">
        <v>15</v>
      </c>
      <c r="M29" s="73" t="s">
        <v>15</v>
      </c>
      <c r="N29" s="67" t="e">
        <f t="shared" si="3"/>
        <v>#DIV/0!</v>
      </c>
      <c r="O29" s="99"/>
    </row>
    <row r="30" spans="5:15" ht="16.5" thickBot="1">
      <c r="E30" s="55" t="s">
        <v>68</v>
      </c>
      <c r="F30" s="56"/>
      <c r="G30" s="56"/>
      <c r="H30" s="56"/>
      <c r="I30" s="56"/>
      <c r="J30" s="56"/>
      <c r="K30" s="68" t="s">
        <v>47</v>
      </c>
      <c r="L30" s="68" t="s">
        <v>47</v>
      </c>
      <c r="M30" s="68" t="s">
        <v>47</v>
      </c>
      <c r="N30" s="60" t="s">
        <v>12</v>
      </c>
      <c r="O30" s="59" t="s">
        <v>13</v>
      </c>
    </row>
    <row r="31" spans="5:15">
      <c r="E31" s="88" t="s">
        <v>69</v>
      </c>
      <c r="F31" s="89"/>
      <c r="G31" s="89"/>
      <c r="H31" s="89"/>
      <c r="I31" s="89"/>
      <c r="J31" s="89"/>
      <c r="K31" s="25" t="s">
        <v>15</v>
      </c>
      <c r="L31" s="61" t="s">
        <v>15</v>
      </c>
      <c r="M31" s="61" t="s">
        <v>15</v>
      </c>
      <c r="N31" s="62" t="e">
        <f>AVERAGE(K31:M31)*0.5</f>
        <v>#DIV/0!</v>
      </c>
      <c r="O31" s="90" t="e">
        <f>SUM(N31:N32)</f>
        <v>#DIV/0!</v>
      </c>
    </row>
    <row r="32" spans="5:15" ht="16.5" thickBot="1">
      <c r="E32" s="88" t="s">
        <v>70</v>
      </c>
      <c r="F32" s="89"/>
      <c r="G32" s="89"/>
      <c r="H32" s="89"/>
      <c r="I32" s="89"/>
      <c r="J32" s="89"/>
      <c r="K32" s="65" t="s">
        <v>15</v>
      </c>
      <c r="L32" s="66" t="s">
        <v>15</v>
      </c>
      <c r="M32" s="66" t="s">
        <v>15</v>
      </c>
      <c r="N32" s="64" t="e">
        <f>AVERAGE(K32:M32)*0.5</f>
        <v>#DIV/0!</v>
      </c>
      <c r="O32" s="91"/>
    </row>
    <row r="33" spans="5:15" ht="16.5" thickBot="1">
      <c r="E33" s="55" t="s">
        <v>71</v>
      </c>
      <c r="F33" s="56"/>
      <c r="G33" s="56"/>
      <c r="H33" s="56"/>
      <c r="I33" s="56"/>
      <c r="J33" s="56"/>
      <c r="K33" s="68" t="s">
        <v>47</v>
      </c>
      <c r="L33" s="68" t="s">
        <v>47</v>
      </c>
      <c r="M33" s="68" t="s">
        <v>47</v>
      </c>
      <c r="N33" s="70" t="s">
        <v>12</v>
      </c>
      <c r="O33" s="59" t="s">
        <v>13</v>
      </c>
    </row>
    <row r="34" spans="5:15" ht="16.5" thickBot="1">
      <c r="E34" s="88" t="s">
        <v>72</v>
      </c>
      <c r="F34" s="89"/>
      <c r="G34" s="89"/>
      <c r="H34" s="89"/>
      <c r="I34" s="89"/>
      <c r="J34" s="89"/>
      <c r="K34" s="25" t="s">
        <v>15</v>
      </c>
      <c r="L34" s="25" t="s">
        <v>15</v>
      </c>
      <c r="M34" s="25" t="s">
        <v>15</v>
      </c>
      <c r="N34" s="42" t="e">
        <f>AVERAGE(K34:M34)</f>
        <v>#DIV/0!</v>
      </c>
      <c r="O34" s="80" t="e">
        <f>N34</f>
        <v>#DIV/0!</v>
      </c>
    </row>
    <row r="35" spans="5:15" ht="16.5" thickBot="1">
      <c r="E35" s="55" t="s">
        <v>73</v>
      </c>
      <c r="F35" s="56"/>
      <c r="G35" s="56"/>
      <c r="H35" s="56"/>
      <c r="I35" s="56"/>
      <c r="J35" s="56"/>
      <c r="K35" s="57" t="s">
        <v>47</v>
      </c>
      <c r="L35" s="57" t="s">
        <v>47</v>
      </c>
      <c r="M35" s="57" t="s">
        <v>47</v>
      </c>
      <c r="N35" s="58" t="s">
        <v>12</v>
      </c>
      <c r="O35" s="59" t="s">
        <v>13</v>
      </c>
    </row>
    <row r="36" spans="5:15">
      <c r="E36" s="88" t="s">
        <v>74</v>
      </c>
      <c r="F36" s="89"/>
      <c r="G36" s="89"/>
      <c r="H36" s="89"/>
      <c r="I36" s="89"/>
      <c r="J36" s="89"/>
      <c r="K36" s="25" t="s">
        <v>15</v>
      </c>
      <c r="L36" s="61" t="s">
        <v>15</v>
      </c>
      <c r="M36" s="71" t="s">
        <v>15</v>
      </c>
      <c r="N36" s="62" t="e">
        <f>AVERAGE(K36:M36)*0.5</f>
        <v>#DIV/0!</v>
      </c>
      <c r="O36" s="90" t="e">
        <f>SUM(N36:N37)</f>
        <v>#DIV/0!</v>
      </c>
    </row>
    <row r="37" spans="5:15" ht="16.5" thickBot="1">
      <c r="E37" s="92" t="s">
        <v>75</v>
      </c>
      <c r="F37" s="93"/>
      <c r="G37" s="93"/>
      <c r="H37" s="93"/>
      <c r="I37" s="93"/>
      <c r="J37" s="93"/>
      <c r="K37" s="65" t="s">
        <v>15</v>
      </c>
      <c r="L37" s="66" t="s">
        <v>15</v>
      </c>
      <c r="M37" s="73" t="s">
        <v>15</v>
      </c>
      <c r="N37" s="67" t="e">
        <f>AVERAGE(K37:M37)*0.5</f>
        <v>#DIV/0!</v>
      </c>
      <c r="O37" s="91"/>
    </row>
    <row r="38" spans="5:15">
      <c r="E38"/>
      <c r="F38"/>
      <c r="G38"/>
      <c r="H38"/>
      <c r="I38"/>
      <c r="J38"/>
      <c r="K38"/>
    </row>
    <row r="39" spans="5:15" ht="16.5" thickBot="1">
      <c r="E39"/>
      <c r="F39"/>
      <c r="G39"/>
      <c r="H39"/>
      <c r="I39"/>
      <c r="J39"/>
      <c r="K39"/>
    </row>
    <row r="40" spans="5:15" ht="19.5" thickBot="1">
      <c r="E40" s="32" t="s">
        <v>29</v>
      </c>
      <c r="F40" s="33"/>
      <c r="G40" s="33"/>
      <c r="H40" s="33"/>
      <c r="I40" s="33"/>
      <c r="J40" s="33"/>
      <c r="K40" s="33"/>
      <c r="L40" s="33"/>
      <c r="M40" s="33"/>
      <c r="N40" s="1" t="s">
        <v>8</v>
      </c>
      <c r="O40" s="2" t="e">
        <f>O42</f>
        <v>#DIV/0!</v>
      </c>
    </row>
    <row r="41" spans="5:15" ht="16.5" thickBot="1">
      <c r="E41" s="55">
        <v>0.3</v>
      </c>
      <c r="F41" s="56"/>
      <c r="G41" s="56"/>
      <c r="H41" s="56"/>
      <c r="I41" s="56"/>
      <c r="J41" s="56"/>
      <c r="K41" s="57" t="s">
        <v>47</v>
      </c>
      <c r="L41" s="57" t="s">
        <v>47</v>
      </c>
      <c r="M41" s="57" t="s">
        <v>47</v>
      </c>
      <c r="N41" s="60" t="s">
        <v>12</v>
      </c>
      <c r="O41" s="59" t="s">
        <v>13</v>
      </c>
    </row>
    <row r="42" spans="5:15" ht="16.5" thickBot="1">
      <c r="E42" s="94" t="s">
        <v>76</v>
      </c>
      <c r="F42" s="95"/>
      <c r="G42" s="95"/>
      <c r="H42" s="95"/>
      <c r="I42" s="95"/>
      <c r="J42" s="95"/>
      <c r="K42" s="25" t="s">
        <v>15</v>
      </c>
      <c r="L42" s="61" t="s">
        <v>15</v>
      </c>
      <c r="M42" s="71" t="s">
        <v>15</v>
      </c>
      <c r="N42" s="74" t="e">
        <f>AVERAGE(K42:M42)*1.5</f>
        <v>#DIV/0!</v>
      </c>
      <c r="O42" s="96" t="e">
        <f>SUM(N42:N45)</f>
        <v>#DIV/0!</v>
      </c>
    </row>
    <row r="43" spans="5:15" ht="16.5" thickBot="1">
      <c r="E43" s="94" t="s">
        <v>77</v>
      </c>
      <c r="F43" s="95"/>
      <c r="G43" s="95"/>
      <c r="H43" s="95"/>
      <c r="I43" s="95"/>
      <c r="J43" s="95"/>
      <c r="K43" s="26" t="s">
        <v>15</v>
      </c>
      <c r="L43" s="63" t="s">
        <v>15</v>
      </c>
      <c r="M43" s="72" t="s">
        <v>15</v>
      </c>
      <c r="N43" s="75" t="e">
        <f t="shared" ref="N43:N45" si="4">AVERAGE(K43:M43)*1.5</f>
        <v>#DIV/0!</v>
      </c>
      <c r="O43" s="90"/>
    </row>
    <row r="44" spans="5:15" ht="16.5" thickBot="1">
      <c r="E44" s="94" t="s">
        <v>78</v>
      </c>
      <c r="F44" s="95"/>
      <c r="G44" s="95"/>
      <c r="H44" s="95"/>
      <c r="I44" s="95"/>
      <c r="J44" s="95"/>
      <c r="K44" s="26" t="s">
        <v>15</v>
      </c>
      <c r="L44" s="63" t="s">
        <v>15</v>
      </c>
      <c r="M44" s="72" t="s">
        <v>15</v>
      </c>
      <c r="N44" s="75" t="e">
        <f t="shared" si="4"/>
        <v>#DIV/0!</v>
      </c>
      <c r="O44" s="90"/>
    </row>
    <row r="45" spans="5:15" ht="16.5" thickBot="1">
      <c r="E45" s="94" t="s">
        <v>79</v>
      </c>
      <c r="F45" s="95"/>
      <c r="G45" s="95"/>
      <c r="H45" s="95"/>
      <c r="I45" s="95"/>
      <c r="J45" s="95"/>
      <c r="K45" s="65" t="s">
        <v>15</v>
      </c>
      <c r="L45" s="66" t="s">
        <v>15</v>
      </c>
      <c r="M45" s="73" t="s">
        <v>15</v>
      </c>
      <c r="N45" s="76" t="e">
        <f t="shared" si="4"/>
        <v>#DIV/0!</v>
      </c>
      <c r="O45" s="91"/>
    </row>
    <row r="46" spans="5:15" ht="16.5" thickBot="1">
      <c r="E46"/>
      <c r="F46"/>
      <c r="G46"/>
      <c r="H46"/>
      <c r="I46"/>
      <c r="J46"/>
      <c r="K46"/>
    </row>
    <row r="47" spans="5:15" ht="19.5" thickBot="1">
      <c r="E47" s="3" t="s">
        <v>36</v>
      </c>
      <c r="F47" s="4"/>
      <c r="G47" s="4"/>
      <c r="H47" s="4"/>
      <c r="I47" s="4"/>
      <c r="J47" s="4"/>
      <c r="K47" s="4"/>
      <c r="L47" s="5"/>
      <c r="M47" s="5"/>
      <c r="N47" s="1" t="s">
        <v>8</v>
      </c>
      <c r="O47" s="2" t="e">
        <f>O9+O40</f>
        <v>#DIV/0!</v>
      </c>
    </row>
  </sheetData>
  <mergeCells count="33">
    <mergeCell ref="F6:J6"/>
    <mergeCell ref="E9:K9"/>
    <mergeCell ref="E11:J11"/>
    <mergeCell ref="E13:J13"/>
    <mergeCell ref="O13:O15"/>
    <mergeCell ref="E14:J14"/>
    <mergeCell ref="E15:J15"/>
    <mergeCell ref="E17:J17"/>
    <mergeCell ref="O17:O20"/>
    <mergeCell ref="E22:J22"/>
    <mergeCell ref="O22:O24"/>
    <mergeCell ref="E23:J23"/>
    <mergeCell ref="E24:J24"/>
    <mergeCell ref="E18:J18"/>
    <mergeCell ref="E19:J19"/>
    <mergeCell ref="E20:J20"/>
    <mergeCell ref="E31:J31"/>
    <mergeCell ref="O31:O32"/>
    <mergeCell ref="E32:J32"/>
    <mergeCell ref="E34:J34"/>
    <mergeCell ref="E26:J26"/>
    <mergeCell ref="O26:O29"/>
    <mergeCell ref="E27:J27"/>
    <mergeCell ref="E28:J28"/>
    <mergeCell ref="E29:J29"/>
    <mergeCell ref="E36:J36"/>
    <mergeCell ref="O36:O37"/>
    <mergeCell ref="E37:J37"/>
    <mergeCell ref="E42:J42"/>
    <mergeCell ref="O42:O45"/>
    <mergeCell ref="E43:J43"/>
    <mergeCell ref="E44:J44"/>
    <mergeCell ref="E45:J45"/>
  </mergeCells>
  <dataValidations count="1">
    <dataValidation type="list" allowBlank="1" showInputMessage="1" showErrorMessage="1" sqref="K11:M11 K34:M34 K31:M32 K13:M15 K17:M20 K42:M45 K26:M29 K22:M24 K36:M38" xr:uid="{00000000-0002-0000-0100-000000000000}">
      <formula1>$B$77:$B$83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4A5D8EA35AF4AB33799CD0064EF30" ma:contentTypeVersion="" ma:contentTypeDescription="Crear nuevo documento." ma:contentTypeScope="" ma:versionID="5e8130a0d3f9d71c4a6c257c7174c9b4">
  <xsd:schema xmlns:xsd="http://www.w3.org/2001/XMLSchema" xmlns:xs="http://www.w3.org/2001/XMLSchema" xmlns:p="http://schemas.microsoft.com/office/2006/metadata/properties" xmlns:ns2="7f417980-f35e-499b-8967-1d52c993e3a7" xmlns:ns3="1d49b0aa-185c-46e8-a935-3a2494509c39" targetNamespace="http://schemas.microsoft.com/office/2006/metadata/properties" ma:root="true" ma:fieldsID="ebe99635e27390b8bd0d25b5bef6ab28" ns2:_="" ns3:_="">
    <xsd:import namespace="7f417980-f35e-499b-8967-1d52c993e3a7"/>
    <xsd:import namespace="1d49b0aa-185c-46e8-a935-3a2494509c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17980-f35e-499b-8967-1d52c993e3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9b0aa-185c-46e8-a935-3a2494509c3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5106BF-B3DB-4AAE-A0BB-DD08E095594A}"/>
</file>

<file path=customXml/itemProps2.xml><?xml version="1.0" encoding="utf-8"?>
<ds:datastoreItem xmlns:ds="http://schemas.openxmlformats.org/officeDocument/2006/customXml" ds:itemID="{0A7C6B14-5813-44F9-94DC-3657FA180298}"/>
</file>

<file path=customXml/itemProps3.xml><?xml version="1.0" encoding="utf-8"?>
<ds:datastoreItem xmlns:ds="http://schemas.openxmlformats.org/officeDocument/2006/customXml" ds:itemID="{841A20A7-85B8-4FDE-AFD8-BD08B198C8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Silvia Llorens Folgado</cp:lastModifiedBy>
  <cp:revision/>
  <dcterms:created xsi:type="dcterms:W3CDTF">2021-12-21T16:18:32Z</dcterms:created>
  <dcterms:modified xsi:type="dcterms:W3CDTF">2022-01-11T18:39:03Z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0x0101005E04A5D8EA35AF4AB33799CD0064EF30</vt:lpwstr>
  </property>
</Properties>
</file>